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Rocchi\2026\BUDGET ECONOMICO 2026-2028\001_BUDGET 26 28 LIFE ESIGIBILITA'\"/>
    </mc:Choice>
  </mc:AlternateContent>
  <xr:revisionPtr revIDLastSave="0" documentId="13_ncr:1_{1FEF68E0-43AB-4303-828D-F1F461E44B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-2025" sheetId="2" r:id="rId1"/>
  </sheets>
  <definedNames>
    <definedName name="_xlnm.Print_Area" localSheetId="0">'2026-2025'!$A$1:$F$300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8" i="2" l="1"/>
  <c r="E95" i="2"/>
  <c r="D95" i="2"/>
  <c r="E77" i="2"/>
  <c r="D77" i="2"/>
  <c r="E54" i="2"/>
  <c r="D54" i="2"/>
  <c r="E14" i="2"/>
  <c r="D14" i="2"/>
  <c r="D150" i="2"/>
  <c r="D108" i="2" s="1"/>
  <c r="D219" i="2" l="1"/>
  <c r="D216" i="2"/>
  <c r="D207" i="2" s="1"/>
  <c r="E291" i="2"/>
  <c r="E290" i="2" s="1"/>
  <c r="D291" i="2"/>
  <c r="D290" i="2" s="1"/>
  <c r="E285" i="2"/>
  <c r="D285" i="2"/>
  <c r="E277" i="2"/>
  <c r="D277" i="2"/>
  <c r="E275" i="2"/>
  <c r="D275" i="2"/>
  <c r="E270" i="2"/>
  <c r="E266" i="2" s="1"/>
  <c r="D270" i="2"/>
  <c r="D266" i="2" s="1"/>
  <c r="F240" i="2"/>
  <c r="F239" i="2"/>
  <c r="E245" i="2"/>
  <c r="E241" i="2" s="1"/>
  <c r="D245" i="2"/>
  <c r="D242" i="2"/>
  <c r="E236" i="2"/>
  <c r="E233" i="2"/>
  <c r="E230" i="2"/>
  <c r="D236" i="2"/>
  <c r="D233" i="2"/>
  <c r="D230" i="2"/>
  <c r="E227" i="2"/>
  <c r="D227" i="2"/>
  <c r="E224" i="2"/>
  <c r="D224" i="2"/>
  <c r="E222" i="2"/>
  <c r="D222" i="2"/>
  <c r="E207" i="2"/>
  <c r="E200" i="2"/>
  <c r="D200" i="2"/>
  <c r="E195" i="2"/>
  <c r="D195" i="2"/>
  <c r="E193" i="2"/>
  <c r="E191" i="2"/>
  <c r="D193" i="2"/>
  <c r="D191" i="2"/>
  <c r="E182" i="2"/>
  <c r="D182" i="2"/>
  <c r="E166" i="2"/>
  <c r="D166" i="2"/>
  <c r="E157" i="2"/>
  <c r="E156" i="2" s="1"/>
  <c r="D157" i="2"/>
  <c r="D156" i="2" s="1"/>
  <c r="E87" i="2"/>
  <c r="D87" i="2"/>
  <c r="E70" i="2"/>
  <c r="E53" i="2" s="1"/>
  <c r="D70" i="2"/>
  <c r="F70" i="2" s="1"/>
  <c r="E51" i="2"/>
  <c r="D51" i="2"/>
  <c r="E49" i="2"/>
  <c r="D49" i="2"/>
  <c r="E45" i="2"/>
  <c r="E44" i="2" s="1"/>
  <c r="D45" i="2"/>
  <c r="D44" i="2" s="1"/>
  <c r="E41" i="2"/>
  <c r="D41" i="2"/>
  <c r="E38" i="2"/>
  <c r="D38" i="2"/>
  <c r="E35" i="2"/>
  <c r="D35" i="2"/>
  <c r="D274" i="2" l="1"/>
  <c r="E274" i="2"/>
  <c r="E279" i="2" s="1"/>
  <c r="F285" i="2"/>
  <c r="D279" i="2"/>
  <c r="E94" i="2"/>
  <c r="E34" i="2"/>
  <c r="E76" i="2"/>
  <c r="D165" i="2"/>
  <c r="D241" i="2"/>
  <c r="F241" i="2"/>
  <c r="F242" i="2" s="1"/>
  <c r="E165" i="2"/>
  <c r="D94" i="2"/>
  <c r="D76" i="2"/>
  <c r="F54" i="2"/>
  <c r="F290" i="2"/>
  <c r="F291" i="2" s="1"/>
  <c r="D199" i="2"/>
  <c r="E199" i="2"/>
  <c r="F156" i="2"/>
  <c r="F157" i="2" s="1"/>
  <c r="D34" i="2"/>
  <c r="D53" i="2"/>
  <c r="E48" i="2"/>
  <c r="D48" i="2"/>
  <c r="F44" i="2"/>
  <c r="E28" i="2"/>
  <c r="D28" i="2"/>
  <c r="E12" i="2"/>
  <c r="D12" i="2"/>
  <c r="E8" i="2"/>
  <c r="D8" i="2"/>
  <c r="E6" i="2"/>
  <c r="D6" i="2"/>
  <c r="E4" i="2"/>
  <c r="D4" i="2"/>
  <c r="F279" i="2" l="1"/>
  <c r="F34" i="2"/>
  <c r="F76" i="2"/>
  <c r="F77" i="2" s="1"/>
  <c r="F94" i="2"/>
  <c r="F95" i="2" s="1"/>
  <c r="F165" i="2"/>
  <c r="F166" i="2" s="1"/>
  <c r="D260" i="2"/>
  <c r="D3" i="2"/>
  <c r="E3" i="2"/>
  <c r="E73" i="2" s="1"/>
  <c r="F53" i="2"/>
  <c r="F199" i="2"/>
  <c r="F200" i="2" s="1"/>
  <c r="F14" i="2"/>
  <c r="F6" i="2"/>
  <c r="F8" i="2"/>
  <c r="F48" i="2"/>
  <c r="F28" i="2"/>
  <c r="F12" i="2"/>
  <c r="D226" i="2"/>
  <c r="E226" i="2"/>
  <c r="E260" i="2" s="1"/>
  <c r="F3" i="2" l="1"/>
  <c r="E287" i="2"/>
  <c r="E300" i="2" s="1"/>
  <c r="E262" i="2"/>
  <c r="F260" i="2"/>
  <c r="F261" i="2" s="1"/>
  <c r="D73" i="2"/>
  <c r="F73" i="2"/>
  <c r="F74" i="2" s="1"/>
  <c r="F226" i="2"/>
  <c r="D287" i="2" l="1"/>
  <c r="D262" i="2"/>
  <c r="F262" i="2" s="1"/>
  <c r="F263" i="2" s="1"/>
  <c r="D300" i="2" l="1"/>
  <c r="F287" i="2"/>
  <c r="F288" i="2" s="1"/>
</calcChain>
</file>

<file path=xl/sharedStrings.xml><?xml version="1.0" encoding="utf-8"?>
<sst xmlns="http://schemas.openxmlformats.org/spreadsheetml/2006/main" count="518" uniqueCount="516">
  <si>
    <t>A) VALORE DELLA PRODUZIONE</t>
  </si>
  <si>
    <t>A.1) Ricavi delle vendite e delle prestazioni</t>
  </si>
  <si>
    <t>A.3) Variazione dei lavori in corso su ordinazione</t>
  </si>
  <si>
    <t>A.4.a) Costi capitalizzati per costi sostenuti in economia da attività istituzionale</t>
  </si>
  <si>
    <t>A.4.b) Costi capitalizzati per costi sostenuti in economia da attività commerciale</t>
  </si>
  <si>
    <t>A.5) Altri ricavi e proventi con separata indicazione dei contributi in conto esercizio</t>
  </si>
  <si>
    <t>Ricavi per sanzioni amministrative</t>
  </si>
  <si>
    <t>A.1.b.0001</t>
  </si>
  <si>
    <t>Ricavi per ingressi e visite parco</t>
  </si>
  <si>
    <t>Ricavi per noleggi e concessioni beni parco</t>
  </si>
  <si>
    <t xml:space="preserve">A.2) Variazione delle rimanenze </t>
  </si>
  <si>
    <t>A.2.a) Variazione delle rimanenze di prodotti in corso di lavorazione</t>
  </si>
  <si>
    <t>A.2.a.0001</t>
  </si>
  <si>
    <t>Rimanenze iniziali di prodotti in corso di lavorazione (segno meno o dare)</t>
  </si>
  <si>
    <t>A.2.a.0002</t>
  </si>
  <si>
    <t>Rimanenze finali di prodotti in corso di lavorazione (segno più o avere)</t>
  </si>
  <si>
    <t>A.2.b.0001</t>
  </si>
  <si>
    <t>A.2.b.0002</t>
  </si>
  <si>
    <t>A.2.c.0001</t>
  </si>
  <si>
    <t>A.2.c.0002</t>
  </si>
  <si>
    <t>Rimanenze iniziali di prodotti semilavorati (segno meno o dare)</t>
  </si>
  <si>
    <t>Rimanenze finali di prodotti semilavorati (segno più o avere)</t>
  </si>
  <si>
    <t>Rimanenze iniziali di prodotti finiti (segno meno o dare)</t>
  </si>
  <si>
    <t>Rimanenze finali di prodotti finiti (segno più o avere)</t>
  </si>
  <si>
    <t>A.2.b) Variazione delle rimanenze di prodotti semilavorati</t>
  </si>
  <si>
    <t>A.2.c) Variazione delle rimanenze di prodotti finiti</t>
  </si>
  <si>
    <t>A.3.a) Variazione dei lavori in corso su ordinazione</t>
  </si>
  <si>
    <t>A.3.a.0001</t>
  </si>
  <si>
    <t>A.3.a.0002</t>
  </si>
  <si>
    <t>A.4.a.0001</t>
  </si>
  <si>
    <t>A.4) Incrementi di immobilizzazioni per lavori interni (costi capitalizzati)</t>
  </si>
  <si>
    <t>Costi capitalizzati per costi sostenuti in economia da attività istituzionale</t>
  </si>
  <si>
    <t>A.4.b.0001</t>
  </si>
  <si>
    <t>Costi capitalizzati per costi sostenuti in economia da attività commerciale</t>
  </si>
  <si>
    <t>Rimanenze finali dei lavori in corso su ordinazione (segno più o avere)</t>
  </si>
  <si>
    <t>Rimanenze iniziali dei lavori in corso su ordinazione (segno meno o dare)</t>
  </si>
  <si>
    <t>A.5.a.0001</t>
  </si>
  <si>
    <t>Contributi in c/esercizio da Istituto tesoriere</t>
  </si>
  <si>
    <t>Contributi in c/esercizio da altri privati</t>
  </si>
  <si>
    <t>Ricavi per tasse concorsi</t>
  </si>
  <si>
    <t>Ricavi per rimborsi Inail</t>
  </si>
  <si>
    <t>Ricavi per rimborsi ed indennizzi assicurativi</t>
  </si>
  <si>
    <t>B) COSTI DELLA PRODUZIONE</t>
  </si>
  <si>
    <t>B.6) Acquisti di beni</t>
  </si>
  <si>
    <t>B.6.a) Acquisti di beni istituzionali</t>
  </si>
  <si>
    <t>B.6.a.0001</t>
  </si>
  <si>
    <t>Acquisto sementi e prodotti agricoli</t>
  </si>
  <si>
    <t>B.6.a.0002</t>
  </si>
  <si>
    <t>Acquisto divise e vestiario personale</t>
  </si>
  <si>
    <t>B.6.a.0003</t>
  </si>
  <si>
    <t>Acquisto materiale per riparazioni / manutenzioni</t>
  </si>
  <si>
    <t>B.6.a.0004</t>
  </si>
  <si>
    <t>Acquisto carburanti e lubrificanti automezzi</t>
  </si>
  <si>
    <t>B.6.a.0005</t>
  </si>
  <si>
    <t>B.6.b) Acquisti di beni commerciali</t>
  </si>
  <si>
    <t>B.6.b.0003</t>
  </si>
  <si>
    <t>Acquisto munizioni per abbattimenti</t>
  </si>
  <si>
    <t>Acquisto materiale di consumo</t>
  </si>
  <si>
    <t>B.7) Acquisti di servizi</t>
  </si>
  <si>
    <t>B.7.a.0001</t>
  </si>
  <si>
    <t>Manutenzioni e riparazioni assetto parchi e territorio</t>
  </si>
  <si>
    <t>B.7.a.0002</t>
  </si>
  <si>
    <t>B.7.a.0003</t>
  </si>
  <si>
    <t>Manutenzioni e riparazioni automezzi</t>
  </si>
  <si>
    <t>B.7.a.0004</t>
  </si>
  <si>
    <t>Manutenzioni e riparazioni altri beni mobili</t>
  </si>
  <si>
    <t>B.7.a.0005</t>
  </si>
  <si>
    <t>Manutenzioni e riparazioni su beni attività commerciale</t>
  </si>
  <si>
    <t>B.7.a.0006</t>
  </si>
  <si>
    <t>B.7.b) Altri acquisti di servizi</t>
  </si>
  <si>
    <t>B.7.b.0001</t>
  </si>
  <si>
    <t>B.7.b.0003</t>
  </si>
  <si>
    <t>B.7.b.0004</t>
  </si>
  <si>
    <t>B.7.b.0005</t>
  </si>
  <si>
    <t>B.7.b.0006</t>
  </si>
  <si>
    <t>B.7.b.0007</t>
  </si>
  <si>
    <t>B.7.b.0008</t>
  </si>
  <si>
    <t>B.7.b.0009</t>
  </si>
  <si>
    <t>Utenze acqua commerciale</t>
  </si>
  <si>
    <t>B.7.b.0010</t>
  </si>
  <si>
    <t>Utenze energia elettrica commerciale</t>
  </si>
  <si>
    <t>B.7.b.0011</t>
  </si>
  <si>
    <t>Utenze gas e riscaldamento commerciale</t>
  </si>
  <si>
    <t>B.7.b.0012</t>
  </si>
  <si>
    <t>Utenze telefoniche fisse commerciale</t>
  </si>
  <si>
    <t>B.7.b.0013</t>
  </si>
  <si>
    <t>Servizi trasporto commerciale</t>
  </si>
  <si>
    <t>B.7.b.0014</t>
  </si>
  <si>
    <t>Servizi guida turistica commerciale</t>
  </si>
  <si>
    <t>B.7.b.0015</t>
  </si>
  <si>
    <t>B.7.b.0016</t>
  </si>
  <si>
    <t>Servizi eviscerazione fauna commerciale</t>
  </si>
  <si>
    <t>B.7.b.0018</t>
  </si>
  <si>
    <t>B.7.b.0019</t>
  </si>
  <si>
    <t>B.7.b.0020</t>
  </si>
  <si>
    <t>B.7.b.0021</t>
  </si>
  <si>
    <t>B.7.b.0022</t>
  </si>
  <si>
    <t>B.7.b.0023</t>
  </si>
  <si>
    <t>Altri servizi appaltati commerciali</t>
  </si>
  <si>
    <t>B.7.b.0025</t>
  </si>
  <si>
    <t>Servizi visite fiscali dipendenti</t>
  </si>
  <si>
    <t>B.7.b.0026</t>
  </si>
  <si>
    <t>B.7.b.0027</t>
  </si>
  <si>
    <t>B.7.b.0028</t>
  </si>
  <si>
    <t>B.7.b.0030</t>
  </si>
  <si>
    <t>B.7.b.0031</t>
  </si>
  <si>
    <t>B.7.b.0033</t>
  </si>
  <si>
    <t>Competenze comitato scientifico</t>
  </si>
  <si>
    <t>B.7.b.0035</t>
  </si>
  <si>
    <t xml:space="preserve">Altri servizi </t>
  </si>
  <si>
    <t>B.7.b.0036</t>
  </si>
  <si>
    <t>Servizi pulizia commerciale</t>
  </si>
  <si>
    <t>B.8) Godimento di beni di terzi</t>
  </si>
  <si>
    <t>B.8.a) Godimento di beni di terzi</t>
  </si>
  <si>
    <t>B.8.a.0001</t>
  </si>
  <si>
    <t>B.8.a.0002</t>
  </si>
  <si>
    <t>B.8.a.0003</t>
  </si>
  <si>
    <t>B.8.a.0004</t>
  </si>
  <si>
    <t>B.8.a.0005</t>
  </si>
  <si>
    <t>B.9) Personale</t>
  </si>
  <si>
    <t>B.9.a) Salari e stipendi</t>
  </si>
  <si>
    <t>B.9.a.0001</t>
  </si>
  <si>
    <t>B.9.a.0002</t>
  </si>
  <si>
    <t>B.9.a.0003</t>
  </si>
  <si>
    <t>Stipendi personale tecnico e amministrativo commerciale</t>
  </si>
  <si>
    <t>B.9.a.0005</t>
  </si>
  <si>
    <t>B.9.a.0006</t>
  </si>
  <si>
    <t>B.9.a.0007</t>
  </si>
  <si>
    <t>B.9.a.0008</t>
  </si>
  <si>
    <t>B.9.a.0009</t>
  </si>
  <si>
    <t>B.9.a.0010</t>
  </si>
  <si>
    <t>B.9.b) Oneri sociali</t>
  </si>
  <si>
    <t>B.9.b.0001</t>
  </si>
  <si>
    <t>B.9.b.0002</t>
  </si>
  <si>
    <t>B.9.b.0003</t>
  </si>
  <si>
    <t>Oneri stipendi personale tecnico amministrativo commerciale</t>
  </si>
  <si>
    <t>B.9.b.0006</t>
  </si>
  <si>
    <t>B.9.c) Trattamento di fine rapporto (TFR)</t>
  </si>
  <si>
    <t>B.9.c.0001</t>
  </si>
  <si>
    <t>B.9.d) Trattamento di quiescenza e simile</t>
  </si>
  <si>
    <t>B.9.d.0001</t>
  </si>
  <si>
    <t>B.9.e) Altri costi del personale</t>
  </si>
  <si>
    <t>B.9.e.0001</t>
  </si>
  <si>
    <t>Tirocini, borse e assegni di studio</t>
  </si>
  <si>
    <t>B.9.e.0002</t>
  </si>
  <si>
    <t>B.10) Ammortamenti e svalutazioni</t>
  </si>
  <si>
    <t>B.10.a.0001</t>
  </si>
  <si>
    <t>B.10.a.0002</t>
  </si>
  <si>
    <t>B.10.a.0003</t>
  </si>
  <si>
    <t>B.10.a.0004</t>
  </si>
  <si>
    <t>B.10.a.0005</t>
  </si>
  <si>
    <t>B.10.a.0006</t>
  </si>
  <si>
    <t>Ammortamento immobilizzazioni immateriali commerciali</t>
  </si>
  <si>
    <t>B.10.b) Ammortamento immobilizzazioni materiali</t>
  </si>
  <si>
    <t>B.10.b.0001</t>
  </si>
  <si>
    <t>B.10.b.0002</t>
  </si>
  <si>
    <t>B.10.b.0003</t>
  </si>
  <si>
    <t>B.10.b.0004</t>
  </si>
  <si>
    <t>B.10.b.0005</t>
  </si>
  <si>
    <t>B.10.b.0006</t>
  </si>
  <si>
    <t>B.10.c) Altre svalutazioni delle immobilizzazioni</t>
  </si>
  <si>
    <t>B.10.c.0001</t>
  </si>
  <si>
    <t xml:space="preserve">Svalutazioni delle immobilizzazioni </t>
  </si>
  <si>
    <t>Svalutazione dei crediti compresi nell'attivo circolante e delle disponibilità liquide</t>
  </si>
  <si>
    <t>B.10.d) Svalutazione dei crediti compresi nell'attivo circolante e delle disponibilità liquide</t>
  </si>
  <si>
    <t>B.10.d.0001</t>
  </si>
  <si>
    <t>B.11) Variazioni delle rimanenze delle materie prime ,sussidiarie, di consumo e merci</t>
  </si>
  <si>
    <t>B.11.a) Variazione delle rimanenze di materie prime</t>
  </si>
  <si>
    <t>B.11.a.0001</t>
  </si>
  <si>
    <t>Rimanenze iniziali di materie prime</t>
  </si>
  <si>
    <t>B.11.a.0002</t>
  </si>
  <si>
    <t>Rimanenze finali di materie prime</t>
  </si>
  <si>
    <t>B.11.b.0001</t>
  </si>
  <si>
    <t>Rimanenze iniziali di materie sussidiarie</t>
  </si>
  <si>
    <t>B.11.b.0002</t>
  </si>
  <si>
    <t>Rimanenze finali di materie sussidiarie</t>
  </si>
  <si>
    <t>B.11.c.0001</t>
  </si>
  <si>
    <t>Rimanenze iniziali di materie di consumo</t>
  </si>
  <si>
    <t>B.11.c.0002</t>
  </si>
  <si>
    <t>Rimanenze finali di materie di consumo</t>
  </si>
  <si>
    <t>B.11.d.0001</t>
  </si>
  <si>
    <t>Rimanenze iniziali di merci</t>
  </si>
  <si>
    <t>B.11.d.0002</t>
  </si>
  <si>
    <t>Rimanenze finali di merci</t>
  </si>
  <si>
    <t>B.11.b) Variazione delle rimanenze di materie sussidiarie</t>
  </si>
  <si>
    <t>B.11.c) Variazione delle rimanenze di materie di consumo</t>
  </si>
  <si>
    <t>B.11.d) Variazione delle rimanenze di merci</t>
  </si>
  <si>
    <t>B.12) Accantonamenti per rischi e oneri</t>
  </si>
  <si>
    <t>B.13) Altri accantonamenti</t>
  </si>
  <si>
    <t>B.14) Oneri diversi di gestione</t>
  </si>
  <si>
    <t>Oneri diversi di gestione</t>
  </si>
  <si>
    <t>Costi per risarcimenti danni fauna e avifauna</t>
  </si>
  <si>
    <t>IMU</t>
  </si>
  <si>
    <t>Oneri consorzi bonifica</t>
  </si>
  <si>
    <t>Imposte registro contratti</t>
  </si>
  <si>
    <t>Imposte ed oneri demaniali</t>
  </si>
  <si>
    <t>Quote associative annuali</t>
  </si>
  <si>
    <t>C) PROVENTI ED ONERI FINANZIARI</t>
  </si>
  <si>
    <t>D) RETTIFICHE DI VALORE DI ATTIVITA' FINANZIARIE</t>
  </si>
  <si>
    <t>Ires</t>
  </si>
  <si>
    <t>Irap produttivo</t>
  </si>
  <si>
    <t>B.7.b.0037</t>
  </si>
  <si>
    <t>Contributo c/esercizio da Regione ordinario</t>
  </si>
  <si>
    <t>Canoni noleggio software commerciale</t>
  </si>
  <si>
    <t>B.7.b.0038</t>
  </si>
  <si>
    <t>Patrocinio legale</t>
  </si>
  <si>
    <t>Ritenute alla fonte d'imposta su interessi attivi</t>
  </si>
  <si>
    <t>Ammortamento Fabbricati</t>
  </si>
  <si>
    <t>B.10.b.0007</t>
  </si>
  <si>
    <t>B.10.b.0008</t>
  </si>
  <si>
    <t>A.5.a.0007</t>
  </si>
  <si>
    <t>A -TOTALE VALORE DELLA PRODUZIONE</t>
  </si>
  <si>
    <t>B -TOTALE COSTI DELLA PRODUZIONE</t>
  </si>
  <si>
    <t>DIFFERENZA TRA VALORE E COSTI DELLA PRODUZIONE (A-B)</t>
  </si>
  <si>
    <t>C -TOTALE PROVENTI E ONERI FINANZIARI</t>
  </si>
  <si>
    <t>Ricavi per locazioni patrimonio immobiliare a fini istituzionali</t>
  </si>
  <si>
    <t>Ricavi per locazioni patrimonio immobiliare a fini commerciali</t>
  </si>
  <si>
    <t>Ricavi per rimborsi e recuperi diversi</t>
  </si>
  <si>
    <t xml:space="preserve">Utenze acqua </t>
  </si>
  <si>
    <t xml:space="preserve">Utenze energia elettrica </t>
  </si>
  <si>
    <t xml:space="preserve">Utenze gas e riscaldamento </t>
  </si>
  <si>
    <t>Utenze telefoniche fisse</t>
  </si>
  <si>
    <t xml:space="preserve">Utenze telefoniche mobile </t>
  </si>
  <si>
    <t xml:space="preserve">Utenze connettività e reti </t>
  </si>
  <si>
    <t xml:space="preserve">Servizi sicurezza e salute sul lavoro </t>
  </si>
  <si>
    <t xml:space="preserve">Competenze collegio revisori </t>
  </si>
  <si>
    <t xml:space="preserve">Prestazioni professionali tecniche </t>
  </si>
  <si>
    <t>Prestazioni professionali scientifiche</t>
  </si>
  <si>
    <t xml:space="preserve">Altri servizi appaltati </t>
  </si>
  <si>
    <t>Competenze consiglio direttivo e presidente</t>
  </si>
  <si>
    <t>B.7.b.0039</t>
  </si>
  <si>
    <t xml:space="preserve">Canoni noleggio automezzi </t>
  </si>
  <si>
    <t xml:space="preserve">Canoni noleggio attrezzature ufficio </t>
  </si>
  <si>
    <t xml:space="preserve">Canoni noleggio software </t>
  </si>
  <si>
    <t xml:space="preserve">Stipendi personale tecnico e amministrativo </t>
  </si>
  <si>
    <t xml:space="preserve">Competenze accessorie fisse personale </t>
  </si>
  <si>
    <t xml:space="preserve">Competenze accessorie variabili personale </t>
  </si>
  <si>
    <t xml:space="preserve">Competenze straordinari e festivi personale </t>
  </si>
  <si>
    <t>Oneri stipendi personale tecnico amministrativo</t>
  </si>
  <si>
    <t xml:space="preserve">Oneri assicurativi Inail </t>
  </si>
  <si>
    <t xml:space="preserve">Trattamento fine rapporto </t>
  </si>
  <si>
    <t xml:space="preserve">Trattamento quiescenza e simili </t>
  </si>
  <si>
    <t xml:space="preserve">Ammortamento Impianti e macchinari </t>
  </si>
  <si>
    <t>Ammortamento Attrezzature ordinarie</t>
  </si>
  <si>
    <t>Ammortamento Attrezzature alta tecnologia</t>
  </si>
  <si>
    <t>Ammortamento Attrezzature alta tecnologia commerciali</t>
  </si>
  <si>
    <t xml:space="preserve">Ammortamento Mobili e arredi </t>
  </si>
  <si>
    <t>B.10.b.0009</t>
  </si>
  <si>
    <t>Ammortamento Mobili e arredi commerciale</t>
  </si>
  <si>
    <t xml:space="preserve">Ammortamento Automezzi </t>
  </si>
  <si>
    <t>B.10.b.0010</t>
  </si>
  <si>
    <t>B.10.b.0011</t>
  </si>
  <si>
    <t>B.10.b.0012</t>
  </si>
  <si>
    <t xml:space="preserve">Cancelleria e stampati </t>
  </si>
  <si>
    <t xml:space="preserve">Spese postali </t>
  </si>
  <si>
    <t>Oneri bancari</t>
  </si>
  <si>
    <t xml:space="preserve">Assicurazioni </t>
  </si>
  <si>
    <t xml:space="preserve">Assicurazioni automezzi </t>
  </si>
  <si>
    <t xml:space="preserve">Tassa proprietà automezzi </t>
  </si>
  <si>
    <t xml:space="preserve">Valori bollati e ccgg </t>
  </si>
  <si>
    <t xml:space="preserve">Servizi buoni pasto </t>
  </si>
  <si>
    <t>B.7.b.0040</t>
  </si>
  <si>
    <t>B.7.b.0041</t>
  </si>
  <si>
    <t>B.7.b.0042</t>
  </si>
  <si>
    <t>Ricavi per prestazioni didattica ambientale</t>
  </si>
  <si>
    <t>B.6.a.0006</t>
  </si>
  <si>
    <t>Acquisti di materiale divulgativo e prodotti tipici locali</t>
  </si>
  <si>
    <t xml:space="preserve">Servizi pulizia </t>
  </si>
  <si>
    <t xml:space="preserve">B.7.a) Manutenzioni e riparazioni </t>
  </si>
  <si>
    <t>Utenze connettività e reti commerciale</t>
  </si>
  <si>
    <t xml:space="preserve">Ammortamento concessioni, licenze, marchi e diritti simili </t>
  </si>
  <si>
    <t xml:space="preserve">Ammortamento diritti di brevetto e utilizzazione opere dell'ingegno </t>
  </si>
  <si>
    <t>Ammortamento altre immobilizzazioni immateriali</t>
  </si>
  <si>
    <t xml:space="preserve">Competenze incarichi al personale per servizi a terzi </t>
  </si>
  <si>
    <t>Acquisto materiale divulgativo (depliants,cartine….)</t>
  </si>
  <si>
    <t>Spese di rappresentanza</t>
  </si>
  <si>
    <t>Ricavi da permessi di pesca</t>
  </si>
  <si>
    <t xml:space="preserve">Ricavi per sterilizzo contributi c/capitale e c/impianti </t>
  </si>
  <si>
    <t>Royalties passive commerciale</t>
  </si>
  <si>
    <t>Ricavi da oneri istruttori</t>
  </si>
  <si>
    <t>B.9.a.0011</t>
  </si>
  <si>
    <t>Competenze accessorie fisse personale commerciale</t>
  </si>
  <si>
    <t>Competenze accessorie variabili personale commerciale</t>
  </si>
  <si>
    <t>Competenze straordinari e festivi personale commerciale</t>
  </si>
  <si>
    <t>Ammortamento Impianti e macchinari commerciali</t>
  </si>
  <si>
    <t>RISULTATO PRIMA DELLE IMPOSTE (A - B + C + D )</t>
  </si>
  <si>
    <t>Manutenzioni e riparazioni su beni</t>
  </si>
  <si>
    <t>Oneri su incarichi al personale per servizi a terzi</t>
  </si>
  <si>
    <t>Irap retributivo comm.le</t>
  </si>
  <si>
    <t xml:space="preserve">Ricavi vendita fauna </t>
  </si>
  <si>
    <t>A.1.a) Contributi per l'attuazione del Piano/programma di attività</t>
  </si>
  <si>
    <t>A.1.b) Contributi della Regione per il funzionamento</t>
  </si>
  <si>
    <t>A.1.c) Altri contributi da Regione</t>
  </si>
  <si>
    <t>A.1.d) Contributi per l'erogazione di benefici a terzi</t>
  </si>
  <si>
    <t>A.1.e) Contributi da altri soggetti pubblici</t>
  </si>
  <si>
    <t>Contributo da Regione finalizzato all'Estate nei Parchi</t>
  </si>
  <si>
    <t>Contributo c/esercizio da Comune di Grosseto ordinario</t>
  </si>
  <si>
    <t>Contributo c/esercizio da Comune di Grosseto finalizzato</t>
  </si>
  <si>
    <t>Contributo c/esercizio da Comune di Orbetello ordinario</t>
  </si>
  <si>
    <t>Contributo c/esercizio da Comune di Orbetello finalizzato</t>
  </si>
  <si>
    <t>Contributo c/esercizio da Comune di Magliano finalizzato</t>
  </si>
  <si>
    <t>A.1.c.0001</t>
  </si>
  <si>
    <t>A.1.c.0002</t>
  </si>
  <si>
    <t>A.1.e.0001</t>
  </si>
  <si>
    <t>A.1.e.0002</t>
  </si>
  <si>
    <t>A.1.e.0003</t>
  </si>
  <si>
    <t>A.1.e.0004</t>
  </si>
  <si>
    <t>A.1.e.0005</t>
  </si>
  <si>
    <t>A.1.e.0006</t>
  </si>
  <si>
    <t>A.1.e.0007</t>
  </si>
  <si>
    <t>A.1.e.0008</t>
  </si>
  <si>
    <t>A.1.e.0009</t>
  </si>
  <si>
    <t>A.1.e.0010</t>
  </si>
  <si>
    <t>A.1.f) Ricavi per prestazioni dell'attività commerciale</t>
  </si>
  <si>
    <t>A.5.a) Altri ricavi e proventi,concorsi recuperi e rimborsi</t>
  </si>
  <si>
    <t>A.5.a.0002</t>
  </si>
  <si>
    <t>A.5.a.0003</t>
  </si>
  <si>
    <t>A.5.b) Costi sterilizzati da utilizzo contributi per investimenti</t>
  </si>
  <si>
    <t>A.5.a.0004</t>
  </si>
  <si>
    <t>A.5.a.0005</t>
  </si>
  <si>
    <t>A.5.a.0006</t>
  </si>
  <si>
    <t>A.5.a.0008</t>
  </si>
  <si>
    <t>A.5.a.0010</t>
  </si>
  <si>
    <t>A.5.a.0011</t>
  </si>
  <si>
    <t>A.5.b.0001</t>
  </si>
  <si>
    <t>Ammortamento Attrezzature ordinarie  commerciali</t>
  </si>
  <si>
    <t>B.14.a) Oneri per l'erogazione di benefici a terzi</t>
  </si>
  <si>
    <t>B.14.b) Accantonamenti per imposte anche differite</t>
  </si>
  <si>
    <t>B.14.c) Altri oneri di gestione</t>
  </si>
  <si>
    <t>A.1.f.0001</t>
  </si>
  <si>
    <t>A.1.f.0002</t>
  </si>
  <si>
    <t>B.14.c.0001</t>
  </si>
  <si>
    <t>B.14.c.0002</t>
  </si>
  <si>
    <t>B.14.c.0003</t>
  </si>
  <si>
    <t>B.14.c.0007</t>
  </si>
  <si>
    <t>B.14.c.0008</t>
  </si>
  <si>
    <t>B.14.c.0009</t>
  </si>
  <si>
    <t>B.14.c.0010</t>
  </si>
  <si>
    <t>B.14.c.0011</t>
  </si>
  <si>
    <t>B.14.c.0012</t>
  </si>
  <si>
    <t xml:space="preserve">Contributo c/esercizio da Comune di Magliano </t>
  </si>
  <si>
    <t>A.1.f.0003</t>
  </si>
  <si>
    <t>A.1.f.0004</t>
  </si>
  <si>
    <t>A.1.f.0005</t>
  </si>
  <si>
    <t>B.6.b.0001</t>
  </si>
  <si>
    <t>B.6.b.0005</t>
  </si>
  <si>
    <t>B.7.a.0007</t>
  </si>
  <si>
    <t>B.7.b.0002</t>
  </si>
  <si>
    <t>B.7.b.0017</t>
  </si>
  <si>
    <t>Prestazioni professionali tecniche commerciali</t>
  </si>
  <si>
    <t>Utenze telefoniche mobile commerciale</t>
  </si>
  <si>
    <t>B.9.b.0004</t>
  </si>
  <si>
    <t>Ammortamento costi di  sviluppo</t>
  </si>
  <si>
    <t xml:space="preserve">Ammortamento costi di impianto e di ampliamento </t>
  </si>
  <si>
    <t xml:space="preserve">B.10.a) Ammortamento immobilizzazioni immateriali </t>
  </si>
  <si>
    <t>C.15) Proventi da partecipazioni</t>
  </si>
  <si>
    <t>C.16) Altri proventi finanziari</t>
  </si>
  <si>
    <t>C.16.a) Proventi da crediti iscritti nelle immobilizzazioni</t>
  </si>
  <si>
    <t>C.16.b) Da titoli iscritti nelle immobilizzazioni che non costituiscono partecipazioni</t>
  </si>
  <si>
    <t>C.16.c) Altri proventi finanziari su titoli iscritti nell'attivo circolante che non costituiscono partecipazioni</t>
  </si>
  <si>
    <t>C.16.d) Interessi attivi su conti e depositi bancari e postali</t>
  </si>
  <si>
    <t>C.16.d.0001</t>
  </si>
  <si>
    <t>Interessi attivi su depositi bancari</t>
  </si>
  <si>
    <t>C.16.d.0002</t>
  </si>
  <si>
    <t>Interessi attivi su depositi postali</t>
  </si>
  <si>
    <t>C.16.e) Proventi diversi dai precedenti</t>
  </si>
  <si>
    <t>C.17) Interessi passivi e altri oneri finanziari</t>
  </si>
  <si>
    <t>C.17.a) Interessi passivi su debiti finanziari</t>
  </si>
  <si>
    <t>C.17.a.0001</t>
  </si>
  <si>
    <t>Interessi passivi su anticipazioni di tesoreria</t>
  </si>
  <si>
    <t>C.17.b) Altri oneri finanziari</t>
  </si>
  <si>
    <t>C.17.b.0001</t>
  </si>
  <si>
    <t>Altri oneri finanziari</t>
  </si>
  <si>
    <t>D.18) Rivalutazioni</t>
  </si>
  <si>
    <t>D.19) Svalutazioni</t>
  </si>
  <si>
    <t>E) IMPOSTE SUL REDDITO DELL'ESERCIZIO, CORRENTI, DIFFERITE E ANTICIPATE</t>
  </si>
  <si>
    <t>D -TOTALE RETTIFICHE DI VALORE DI ATTIVITA' FINANZIARIE (18-19)</t>
  </si>
  <si>
    <t>E.20) Imposte sul reddito dell'esercizio</t>
  </si>
  <si>
    <t>E.20.a.0001</t>
  </si>
  <si>
    <t>E.20.a.0003</t>
  </si>
  <si>
    <t>E.20.a.0004</t>
  </si>
  <si>
    <t>E.20.a) Imposte correnti dell'esercizio</t>
  </si>
  <si>
    <t>E.20.b) Imposte differite e anticipate</t>
  </si>
  <si>
    <t>E.20.a.0002</t>
  </si>
  <si>
    <t>F) UTILE (PERDITA) DELL'ESERCIZIO</t>
  </si>
  <si>
    <t>F.21) Utile (Perdita) dell'esercizio</t>
  </si>
  <si>
    <t>A.5.a.0012</t>
  </si>
  <si>
    <t>A.5.a.0009</t>
  </si>
  <si>
    <t>Altri costi del personale</t>
  </si>
  <si>
    <t>A.1.d.0001</t>
  </si>
  <si>
    <t>Contributi per benefici a terzi</t>
  </si>
  <si>
    <t>B.10.b.0013</t>
  </si>
  <si>
    <t>B.14.a.0001</t>
  </si>
  <si>
    <t>Oneri per contributi a terzi</t>
  </si>
  <si>
    <t>Contributo da Regione finalizzato alla Festa nei Parchi e alla promozione</t>
  </si>
  <si>
    <t>B.6.b.0002</t>
  </si>
  <si>
    <t>Acquisto mangimi e medicinali animali</t>
  </si>
  <si>
    <t>Acquisto materiale per merchandising</t>
  </si>
  <si>
    <t>B.10.b.0014</t>
  </si>
  <si>
    <t>Ammortamento Fabbricati commerciali</t>
  </si>
  <si>
    <t xml:space="preserve">Contributi da altri Enti Pubblici </t>
  </si>
  <si>
    <t>Ricavi per merchandising e vendita  prodotti locali a marchio parco</t>
  </si>
  <si>
    <t>B.6.b.0004</t>
  </si>
  <si>
    <t>B.6.b.0006</t>
  </si>
  <si>
    <t>B.7.a.0008</t>
  </si>
  <si>
    <t>B.7.a.0009</t>
  </si>
  <si>
    <t>Manutenzioni e riparazioni contrattuali su impianti</t>
  </si>
  <si>
    <t>B.7.a.0010</t>
  </si>
  <si>
    <t>Manutenzioni e riparazioni contrattuali su impianti commerciale</t>
  </si>
  <si>
    <t>Servizi smaltimento carcasse e rifiuti nocivi</t>
  </si>
  <si>
    <t>Spese di pubblicità</t>
  </si>
  <si>
    <t>B.7.b.0024</t>
  </si>
  <si>
    <t>B.7.b.0029</t>
  </si>
  <si>
    <t>B.7.b.0032</t>
  </si>
  <si>
    <t>B.7.b.0034</t>
  </si>
  <si>
    <t>Serzivi informatici</t>
  </si>
  <si>
    <t>Servizi informatici commerciali</t>
  </si>
  <si>
    <t>B.7.b.0043</t>
  </si>
  <si>
    <t xml:space="preserve">Stipendi  dirigenza </t>
  </si>
  <si>
    <t>B.9.a.0004</t>
  </si>
  <si>
    <t xml:space="preserve">Competenze accessorie variabili  dirigenza </t>
  </si>
  <si>
    <t xml:space="preserve">Oneri stipendi dirigenza </t>
  </si>
  <si>
    <t>B.9.e.0003</t>
  </si>
  <si>
    <t>Visite mediche periodiche ai dipendenti</t>
  </si>
  <si>
    <t>Ammortamento Hardware</t>
  </si>
  <si>
    <t>Ammortamento Hardware commerciale</t>
  </si>
  <si>
    <t>Ammortamento equipaggiamento e vestiario commerciale</t>
  </si>
  <si>
    <t>B.14.c.0004</t>
  </si>
  <si>
    <t>B.14.c.0005</t>
  </si>
  <si>
    <t>Tari - Trise e altri tributi locali</t>
  </si>
  <si>
    <t>B.14.c.0006</t>
  </si>
  <si>
    <t>B.14.c.0013</t>
  </si>
  <si>
    <t>B.14.c.0014</t>
  </si>
  <si>
    <r>
      <t xml:space="preserve">Cancelleria e stampati </t>
    </r>
    <r>
      <rPr>
        <b/>
        <i/>
        <sz val="10"/>
        <color rgb="FF000000"/>
        <rFont val="Arial"/>
        <family val="2"/>
      </rPr>
      <t>commerciale</t>
    </r>
  </si>
  <si>
    <t>E.20.a.0005</t>
  </si>
  <si>
    <t>Irap su compensi</t>
  </si>
  <si>
    <t>SCOSTAMENTI A-B</t>
  </si>
  <si>
    <t>Ricavi per rimborsi personale da enti terzi</t>
  </si>
  <si>
    <t>Canoni noleggio attrezzature ufficio commerciale</t>
  </si>
  <si>
    <t>B.8.a.0006</t>
  </si>
  <si>
    <t>B.9.a.0012</t>
  </si>
  <si>
    <t>Stipendi personale tecnico e amministrativo tempo determinato</t>
  </si>
  <si>
    <t>B.9.a.0013</t>
  </si>
  <si>
    <t>Competenze accessorie fisse personale tempo determinato</t>
  </si>
  <si>
    <t>B.9.a.0014</t>
  </si>
  <si>
    <t>Competenze accessorie variabili personale tempo determinato</t>
  </si>
  <si>
    <t>B.9.b.0005</t>
  </si>
  <si>
    <t>Oneri stipendi personale tecnico amministrativo tempo determinato</t>
  </si>
  <si>
    <t>B.9.b.0007</t>
  </si>
  <si>
    <t>Oneri assicurativi Inail commerciale</t>
  </si>
  <si>
    <t>Irap retributivo compresi amm.ri</t>
  </si>
  <si>
    <t>Spese per promozione,manifestazioni, convegni ed eventi</t>
  </si>
  <si>
    <t>A.5.a.0013</t>
  </si>
  <si>
    <t>Plusvalenza civilistica da alienazione cespiti</t>
  </si>
  <si>
    <t>B.9.a.0015</t>
  </si>
  <si>
    <t>Competenze straordinari e festivi personale TD</t>
  </si>
  <si>
    <t>B.8.a.0007</t>
  </si>
  <si>
    <t>Canoni locazione immobili</t>
  </si>
  <si>
    <t>B.9.b.0008</t>
  </si>
  <si>
    <t>Oneri previdenziali INPS</t>
  </si>
  <si>
    <t>Servizi legali e notarili</t>
  </si>
  <si>
    <t>Sevizi missioni e trasferte</t>
  </si>
  <si>
    <t>Servizi di formazione e aggiornamento</t>
  </si>
  <si>
    <t>Altri servizi commerciali</t>
  </si>
  <si>
    <t>B.7.b.0044</t>
  </si>
  <si>
    <t>Spesa per servizi tecnici, professionali e di promozione finanziati dalla donazione</t>
  </si>
  <si>
    <t>A.1.c.0003</t>
  </si>
  <si>
    <t>Contributi in c/esercizio da Regione  finalizzato Progetto Italia Francia Marittimo 2021-2027 CAMBIO-VIA</t>
  </si>
  <si>
    <t>A.1.e.0011</t>
  </si>
  <si>
    <t>B.7.b.0045</t>
  </si>
  <si>
    <t>Spesa per servizi tecnici, professionali, progetto "Maremma Natura" (MARNAT)</t>
  </si>
  <si>
    <t>Acquisto materiale per progetto "Maremma Natura" (MARNAT)</t>
  </si>
  <si>
    <t>B.6.a.0007</t>
  </si>
  <si>
    <t>Contributi in c/esercizio da CNR per progetto "Maremma Natura" (MARNAT)</t>
  </si>
  <si>
    <t>A.5.a.0014</t>
  </si>
  <si>
    <t xml:space="preserve">Altri ricavi </t>
  </si>
  <si>
    <t xml:space="preserve">Manutenzioni e riparazioni fabbricati </t>
  </si>
  <si>
    <t>A.5.a.0015</t>
  </si>
  <si>
    <t>Ricavi per sterilizzo contributi CNR finalizzati progetto MARNAT</t>
  </si>
  <si>
    <t>Manutenzioni e riparazioni fabbricati commerciale</t>
  </si>
  <si>
    <t>A.1.a.0001</t>
  </si>
  <si>
    <t>Contributo c/esercizio RT Piano Attività</t>
  </si>
  <si>
    <t>Contributi in c/esercizio da Ministero Ambiente  e Parchi nazionali</t>
  </si>
  <si>
    <t>Contributi in c/esercizio da Comunità Europea</t>
  </si>
  <si>
    <t>Contributi in c/esercizio da altri Parchi regionali finalizzato</t>
  </si>
  <si>
    <r>
      <t xml:space="preserve">Manutenzioni e riparazioni assetto parchi e territorio </t>
    </r>
    <r>
      <rPr>
        <b/>
        <i/>
        <sz val="10"/>
        <color rgb="FF000000"/>
        <rFont val="Arial"/>
        <family val="2"/>
      </rPr>
      <t>commerciale</t>
    </r>
  </si>
  <si>
    <t>710350</t>
  </si>
  <si>
    <t>731309</t>
  </si>
  <si>
    <t>B - 2025 ULTIMA VARIAZIONE CD n. 20 del 23/06/2025</t>
  </si>
  <si>
    <t>A - 2026</t>
  </si>
  <si>
    <t>CONTO ECONOMICO PREVENTIVO 2026</t>
  </si>
  <si>
    <t>A.1.e.0012</t>
  </si>
  <si>
    <t>A.1.e.0013</t>
  </si>
  <si>
    <t>530213</t>
  </si>
  <si>
    <t>530214</t>
  </si>
  <si>
    <t>Contributi in c/esercizio da CE per progetti (ALEX-IEA)</t>
  </si>
  <si>
    <t>Contributi in c/esercizio da CE per progetti (RECL-CNR)</t>
  </si>
  <si>
    <t>B.6.a.0008</t>
  </si>
  <si>
    <t>B.6.a.0009</t>
  </si>
  <si>
    <t>550167</t>
  </si>
  <si>
    <t>550168</t>
  </si>
  <si>
    <t>Acquisto materiale per progetto CE (LIFE-ALEXANDRO-IEA)</t>
  </si>
  <si>
    <t>Acquisto materiale per progetto CE (LIFE-RECLOAK-CNR)</t>
  </si>
  <si>
    <t>B.7.a.0011</t>
  </si>
  <si>
    <t>B.7.a.0012</t>
  </si>
  <si>
    <t>571118</t>
  </si>
  <si>
    <t>571119</t>
  </si>
  <si>
    <t>Manutenzioni e riparazioni assetto parchi e territorio per progetto CE (LIFE-ALEXANDRO-IEA)</t>
  </si>
  <si>
    <t>Manutenzioni e riparazioni assetto parchi e territorio per progetto CE (LIFE-RECLOAK-CNR)</t>
  </si>
  <si>
    <t>B.7.b.0046</t>
  </si>
  <si>
    <t>B.7.b.0047</t>
  </si>
  <si>
    <t>570989</t>
  </si>
  <si>
    <t>570990</t>
  </si>
  <si>
    <t>Spesa per servizi tecnici, professionali, progetto CE (LIFE-ALEXANDRO-IEA)</t>
  </si>
  <si>
    <t>Spesa per servizi tecnici, professionali, progetto CE (LIFE-RECLOAK-CNR)</t>
  </si>
  <si>
    <t>610117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</si>
</sst>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i/>
      <sz val="10"/>
      <color indexed="8"/>
      <name val="Arial"/>
      <family val="2"/>
    </font>
    <font>
      <b/>
      <i/>
      <sz val="10"/>
      <name val="Arial"/>
      <family val="2"/>
    </font>
    <font>
      <b/>
      <i/>
      <sz val="10"/>
      <color indexed="8"/>
      <name val="Arial"/>
      <family val="2"/>
    </font>
    <font>
      <b/>
      <i/>
      <sz val="10"/>
      <color rgb="FF000000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" fontId="1" fillId="0" borderId="7" xfId="0" applyNumberFormat="1" applyFont="1" applyBorder="1" applyAlignment="1">
      <alignment vertical="center" wrapText="1"/>
    </xf>
    <xf numFmtId="4" fontId="1" fillId="0" borderId="3" xfId="0" applyNumberFormat="1" applyFont="1" applyBorder="1" applyAlignment="1">
      <alignment vertical="center" wrapText="1"/>
    </xf>
    <xf numFmtId="4" fontId="2" fillId="2" borderId="3" xfId="0" applyNumberFormat="1" applyFont="1" applyFill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 wrapText="1"/>
    </xf>
    <xf numFmtId="4" fontId="1" fillId="0" borderId="0" xfId="0" applyNumberFormat="1" applyFont="1" applyAlignment="1">
      <alignment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 wrapText="1"/>
    </xf>
    <xf numFmtId="4" fontId="2" fillId="0" borderId="3" xfId="0" applyNumberFormat="1" applyFont="1" applyBorder="1" applyAlignment="1">
      <alignment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4" fontId="1" fillId="3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right" vertical="center" wrapText="1"/>
    </xf>
    <xf numFmtId="4" fontId="3" fillId="0" borderId="3" xfId="0" applyNumberFormat="1" applyFont="1" applyBorder="1" applyAlignment="1">
      <alignment vertical="center" wrapText="1"/>
    </xf>
    <xf numFmtId="4" fontId="1" fillId="0" borderId="3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vertical="center" wrapText="1"/>
    </xf>
    <xf numFmtId="4" fontId="1" fillId="0" borderId="3" xfId="0" applyNumberFormat="1" applyFont="1" applyBorder="1" applyAlignment="1">
      <alignment vertical="center"/>
    </xf>
    <xf numFmtId="4" fontId="5" fillId="2" borderId="3" xfId="0" applyNumberFormat="1" applyFont="1" applyFill="1" applyBorder="1" applyAlignment="1">
      <alignment vertical="center" wrapText="1"/>
    </xf>
    <xf numFmtId="4" fontId="4" fillId="2" borderId="3" xfId="0" applyNumberFormat="1" applyFont="1" applyFill="1" applyBorder="1" applyAlignment="1">
      <alignment vertical="center" wrapText="1"/>
    </xf>
    <xf numFmtId="4" fontId="2" fillId="0" borderId="3" xfId="0" applyNumberFormat="1" applyFont="1" applyBorder="1" applyAlignment="1">
      <alignment horizontal="left" vertical="center" wrapText="1"/>
    </xf>
    <xf numFmtId="4" fontId="1" fillId="2" borderId="3" xfId="0" applyNumberFormat="1" applyFont="1" applyFill="1" applyBorder="1" applyAlignment="1">
      <alignment horizontal="left" vertical="center" wrapText="1"/>
    </xf>
    <xf numFmtId="4" fontId="1" fillId="0" borderId="4" xfId="0" applyNumberFormat="1" applyFont="1" applyBorder="1" applyAlignment="1">
      <alignment vertical="center" wrapTex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4" fontId="6" fillId="0" borderId="3" xfId="0" applyNumberFormat="1" applyFont="1" applyBorder="1" applyAlignment="1">
      <alignment vertical="center" wrapText="1"/>
    </xf>
    <xf numFmtId="4" fontId="2" fillId="0" borderId="9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3" borderId="14" xfId="0" applyNumberFormat="1" applyFont="1" applyFill="1" applyBorder="1" applyAlignment="1">
      <alignment horizontal="center" vertical="center" wrapText="1"/>
    </xf>
    <xf numFmtId="4" fontId="1" fillId="0" borderId="10" xfId="0" applyNumberFormat="1" applyFont="1" applyBorder="1" applyAlignment="1">
      <alignment vertical="center" wrapText="1"/>
    </xf>
    <xf numFmtId="4" fontId="1" fillId="0" borderId="11" xfId="0" applyNumberFormat="1" applyFont="1" applyBorder="1" applyAlignment="1">
      <alignment vertical="center" wrapText="1"/>
    </xf>
    <xf numFmtId="4" fontId="1" fillId="0" borderId="12" xfId="0" applyNumberFormat="1" applyFont="1" applyBorder="1" applyAlignment="1">
      <alignment vertical="center" wrapText="1"/>
    </xf>
    <xf numFmtId="4" fontId="1" fillId="0" borderId="16" xfId="0" applyNumberFormat="1" applyFont="1" applyBorder="1" applyAlignment="1">
      <alignment vertical="center" wrapText="1"/>
    </xf>
    <xf numFmtId="4" fontId="1" fillId="0" borderId="17" xfId="0" applyNumberFormat="1" applyFont="1" applyBorder="1" applyAlignment="1">
      <alignment vertical="center" wrapText="1"/>
    </xf>
    <xf numFmtId="10" fontId="2" fillId="0" borderId="3" xfId="0" applyNumberFormat="1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vertical="center" wrapText="1"/>
    </xf>
    <xf numFmtId="164" fontId="1" fillId="0" borderId="3" xfId="0" applyNumberFormat="1" applyFont="1" applyBorder="1" applyAlignment="1">
      <alignment vertical="center" wrapText="1"/>
    </xf>
    <xf numFmtId="4" fontId="4" fillId="4" borderId="3" xfId="0" applyNumberFormat="1" applyFont="1" applyFill="1" applyBorder="1" applyAlignment="1">
      <alignment horizontal="right" vertical="center" wrapText="1"/>
    </xf>
    <xf numFmtId="4" fontId="4" fillId="4" borderId="3" xfId="0" applyNumberFormat="1" applyFont="1" applyFill="1" applyBorder="1" applyAlignment="1">
      <alignment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10" fontId="2" fillId="2" borderId="7" xfId="0" applyNumberFormat="1" applyFont="1" applyFill="1" applyBorder="1" applyAlignment="1">
      <alignment horizontal="center" vertical="center" wrapText="1"/>
    </xf>
    <xf numFmtId="4" fontId="2" fillId="2" borderId="13" xfId="0" applyNumberFormat="1" applyFont="1" applyFill="1" applyBorder="1" applyAlignment="1">
      <alignment horizontal="center" vertical="center" wrapText="1"/>
    </xf>
    <xf numFmtId="4" fontId="2" fillId="2" borderId="14" xfId="0" applyNumberFormat="1" applyFont="1" applyFill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center" wrapText="1"/>
    </xf>
    <xf numFmtId="4" fontId="2" fillId="2" borderId="15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2" borderId="9" xfId="0" applyNumberFormat="1" applyFont="1" applyFill="1" applyBorder="1" applyAlignment="1">
      <alignment vertical="center" wrapText="1"/>
    </xf>
    <xf numFmtId="4" fontId="2" fillId="2" borderId="8" xfId="0" applyNumberFormat="1" applyFont="1" applyFill="1" applyBorder="1" applyAlignment="1">
      <alignment vertical="center" wrapText="1"/>
    </xf>
    <xf numFmtId="4" fontId="8" fillId="2" borderId="13" xfId="0" applyNumberFormat="1" applyFont="1" applyFill="1" applyBorder="1" applyAlignment="1">
      <alignment horizontal="center" vertical="center" wrapText="1"/>
    </xf>
    <xf numFmtId="4" fontId="1" fillId="2" borderId="14" xfId="0" applyNumberFormat="1" applyFont="1" applyFill="1" applyBorder="1" applyAlignment="1">
      <alignment vertical="center" wrapText="1"/>
    </xf>
    <xf numFmtId="4" fontId="1" fillId="2" borderId="8" xfId="0" applyNumberFormat="1" applyFont="1" applyFill="1" applyBorder="1" applyAlignment="1">
      <alignment vertical="center" wrapText="1"/>
    </xf>
    <xf numFmtId="4" fontId="3" fillId="0" borderId="3" xfId="0" applyNumberFormat="1" applyFont="1" applyFill="1" applyBorder="1" applyAlignment="1">
      <alignment horizontal="right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vertical="center" wrapText="1"/>
    </xf>
    <xf numFmtId="4" fontId="1" fillId="0" borderId="3" xfId="0" applyNumberFormat="1" applyFont="1" applyFill="1" applyBorder="1" applyAlignment="1">
      <alignment vertical="center" wrapText="1"/>
    </xf>
    <xf numFmtId="4" fontId="4" fillId="0" borderId="3" xfId="0" applyNumberFormat="1" applyFont="1" applyFill="1" applyBorder="1" applyAlignment="1">
      <alignment horizontal="right" vertical="center" wrapText="1"/>
    </xf>
    <xf numFmtId="4" fontId="4" fillId="0" borderId="3" xfId="0" applyNumberFormat="1" applyFont="1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60696-90D5-4AD7-82CB-C2D5DCD82E3B}">
  <dimension ref="A1:G322"/>
  <sheetViews>
    <sheetView tabSelected="1" zoomScaleNormal="100" workbookViewId="0">
      <pane ySplit="1" topLeftCell="A185" activePane="bottomLeft" state="frozen"/>
      <selection pane="bottomLeft" activeCell="A154" sqref="A154:XFD155"/>
    </sheetView>
  </sheetViews>
  <sheetFormatPr defaultColWidth="28.140625" defaultRowHeight="12.75" x14ac:dyDescent="0.2"/>
  <cols>
    <col min="1" max="1" width="28.7109375" style="12" customWidth="1"/>
    <col min="2" max="2" width="24" style="2" customWidth="1"/>
    <col min="3" max="3" width="53.42578125" style="2" customWidth="1"/>
    <col min="4" max="4" width="16.42578125" style="2" bestFit="1" customWidth="1"/>
    <col min="5" max="5" width="17" style="2" bestFit="1" customWidth="1"/>
    <col min="6" max="6" width="15.5703125" style="2" customWidth="1"/>
    <col min="7" max="7" width="28.28515625" style="2" bestFit="1" customWidth="1"/>
    <col min="8" max="16384" width="28.140625" style="2"/>
  </cols>
  <sheetData>
    <row r="1" spans="1:6" s="8" customFormat="1" ht="51.75" thickTop="1" x14ac:dyDescent="0.2">
      <c r="A1" s="52" t="s">
        <v>490</v>
      </c>
      <c r="B1" s="53"/>
      <c r="C1" s="53"/>
      <c r="D1" s="6" t="s">
        <v>489</v>
      </c>
      <c r="E1" s="6" t="s">
        <v>488</v>
      </c>
      <c r="F1" s="7" t="s">
        <v>436</v>
      </c>
    </row>
    <row r="2" spans="1:6" ht="25.5" x14ac:dyDescent="0.2">
      <c r="A2" s="9" t="s">
        <v>0</v>
      </c>
      <c r="B2" s="10"/>
      <c r="F2" s="11"/>
    </row>
    <row r="3" spans="1:6" ht="25.5" x14ac:dyDescent="0.2">
      <c r="B3" s="13" t="s">
        <v>1</v>
      </c>
      <c r="C3" s="4"/>
      <c r="D3" s="3">
        <f>D4+D6+D8+D12+D14+D28</f>
        <v>2414702.5499999998</v>
      </c>
      <c r="E3" s="3">
        <f>E4+E6+E8+E12+E14+E28</f>
        <v>2321947.14</v>
      </c>
      <c r="F3" s="14">
        <f>D3-E3</f>
        <v>92755.409999999683</v>
      </c>
    </row>
    <row r="4" spans="1:6" ht="28.5" customHeight="1" x14ac:dyDescent="0.2">
      <c r="C4" s="3" t="s">
        <v>290</v>
      </c>
      <c r="D4" s="4">
        <f>D5</f>
        <v>0</v>
      </c>
      <c r="E4" s="4">
        <f>E5</f>
        <v>0</v>
      </c>
    </row>
    <row r="5" spans="1:6" ht="28.5" customHeight="1" x14ac:dyDescent="0.2">
      <c r="A5" s="17" t="s">
        <v>480</v>
      </c>
      <c r="B5" s="47">
        <v>530159</v>
      </c>
      <c r="C5" s="18" t="s">
        <v>481</v>
      </c>
      <c r="D5" s="2">
        <v>0</v>
      </c>
      <c r="E5" s="2">
        <v>0</v>
      </c>
    </row>
    <row r="6" spans="1:6" ht="28.5" customHeight="1" x14ac:dyDescent="0.2">
      <c r="C6" s="3" t="s">
        <v>291</v>
      </c>
      <c r="D6" s="15">
        <f>D7</f>
        <v>1583333.33</v>
      </c>
      <c r="E6" s="15">
        <f>E7</f>
        <v>1583333.33</v>
      </c>
      <c r="F6" s="16">
        <f>D6-E6</f>
        <v>0</v>
      </c>
    </row>
    <row r="7" spans="1:6" ht="28.5" customHeight="1" x14ac:dyDescent="0.2">
      <c r="A7" s="17" t="s">
        <v>7</v>
      </c>
      <c r="B7" s="47">
        <v>530160</v>
      </c>
      <c r="C7" s="18" t="s">
        <v>202</v>
      </c>
      <c r="D7" s="44">
        <v>1583333.33</v>
      </c>
      <c r="E7" s="44">
        <v>1583333.33</v>
      </c>
    </row>
    <row r="8" spans="1:6" ht="28.5" customHeight="1" x14ac:dyDescent="0.2">
      <c r="A8" s="17"/>
      <c r="B8" s="47"/>
      <c r="C8" s="3" t="s">
        <v>292</v>
      </c>
      <c r="D8" s="15">
        <f>SUM(D9:D11)</f>
        <v>52000</v>
      </c>
      <c r="E8" s="15">
        <f>SUM(E9:E11)</f>
        <v>45000</v>
      </c>
      <c r="F8" s="16">
        <f>D8-E8</f>
        <v>7000</v>
      </c>
    </row>
    <row r="9" spans="1:6" ht="28.5" customHeight="1" x14ac:dyDescent="0.2">
      <c r="A9" s="17" t="s">
        <v>301</v>
      </c>
      <c r="B9" s="47">
        <v>530162</v>
      </c>
      <c r="C9" s="18" t="s">
        <v>394</v>
      </c>
      <c r="D9" s="2">
        <v>0</v>
      </c>
      <c r="E9" s="2">
        <v>10000</v>
      </c>
    </row>
    <row r="10" spans="1:6" ht="28.5" customHeight="1" x14ac:dyDescent="0.2">
      <c r="A10" s="17" t="s">
        <v>302</v>
      </c>
      <c r="B10" s="47">
        <v>530164</v>
      </c>
      <c r="C10" s="18" t="s">
        <v>295</v>
      </c>
      <c r="D10" s="2">
        <v>0</v>
      </c>
      <c r="E10" s="2">
        <v>0</v>
      </c>
    </row>
    <row r="11" spans="1:6" ht="28.5" customHeight="1" x14ac:dyDescent="0.2">
      <c r="A11" s="17" t="s">
        <v>466</v>
      </c>
      <c r="B11" s="47">
        <v>530165</v>
      </c>
      <c r="C11" s="18" t="s">
        <v>467</v>
      </c>
      <c r="D11" s="2">
        <v>52000</v>
      </c>
      <c r="E11" s="2">
        <v>35000</v>
      </c>
    </row>
    <row r="12" spans="1:6" ht="28.5" customHeight="1" x14ac:dyDescent="0.2">
      <c r="A12" s="17"/>
      <c r="B12" s="47"/>
      <c r="C12" s="3" t="s">
        <v>293</v>
      </c>
      <c r="D12" s="15">
        <f>D13</f>
        <v>0</v>
      </c>
      <c r="E12" s="15">
        <f>E13</f>
        <v>0</v>
      </c>
      <c r="F12" s="16">
        <f>D12-E12</f>
        <v>0</v>
      </c>
    </row>
    <row r="13" spans="1:6" ht="28.5" customHeight="1" x14ac:dyDescent="0.2">
      <c r="A13" s="17" t="s">
        <v>389</v>
      </c>
      <c r="B13" s="47">
        <v>530161</v>
      </c>
      <c r="C13" s="18" t="s">
        <v>390</v>
      </c>
      <c r="D13" s="2">
        <v>0</v>
      </c>
      <c r="E13" s="2">
        <v>0</v>
      </c>
    </row>
    <row r="14" spans="1:6" ht="28.5" customHeight="1" x14ac:dyDescent="0.2">
      <c r="A14" s="17"/>
      <c r="B14" s="47"/>
      <c r="C14" s="3" t="s">
        <v>294</v>
      </c>
      <c r="D14" s="15">
        <f>SUM(D15:D27)</f>
        <v>293412.86</v>
      </c>
      <c r="E14" s="15">
        <f>SUM(E15:E27)</f>
        <v>214813.81</v>
      </c>
      <c r="F14" s="16">
        <f>D14-E14</f>
        <v>78599.049999999988</v>
      </c>
    </row>
    <row r="15" spans="1:6" ht="28.5" customHeight="1" x14ac:dyDescent="0.2">
      <c r="A15" s="17" t="s">
        <v>303</v>
      </c>
      <c r="B15" s="47">
        <v>530203</v>
      </c>
      <c r="C15" s="18" t="s">
        <v>296</v>
      </c>
      <c r="D15" s="2">
        <v>175756.74</v>
      </c>
      <c r="E15" s="2">
        <v>175756.74</v>
      </c>
    </row>
    <row r="16" spans="1:6" ht="28.5" customHeight="1" x14ac:dyDescent="0.2">
      <c r="A16" s="17" t="s">
        <v>304</v>
      </c>
      <c r="B16" s="47">
        <v>530205</v>
      </c>
      <c r="C16" s="18" t="s">
        <v>297</v>
      </c>
      <c r="D16" s="2">
        <v>0</v>
      </c>
      <c r="E16" s="2">
        <v>0</v>
      </c>
    </row>
    <row r="17" spans="1:6" ht="28.5" customHeight="1" x14ac:dyDescent="0.2">
      <c r="A17" s="17" t="s">
        <v>305</v>
      </c>
      <c r="B17" s="47">
        <v>530203</v>
      </c>
      <c r="C17" s="18" t="s">
        <v>298</v>
      </c>
      <c r="D17" s="2">
        <v>27339.94</v>
      </c>
      <c r="E17" s="2">
        <v>27339.94</v>
      </c>
    </row>
    <row r="18" spans="1:6" ht="28.5" customHeight="1" x14ac:dyDescent="0.2">
      <c r="A18" s="17" t="s">
        <v>306</v>
      </c>
      <c r="B18" s="47">
        <v>530205</v>
      </c>
      <c r="C18" s="18" t="s">
        <v>299</v>
      </c>
      <c r="D18" s="2">
        <v>0</v>
      </c>
      <c r="E18" s="2">
        <v>0</v>
      </c>
    </row>
    <row r="19" spans="1:6" ht="28.5" customHeight="1" x14ac:dyDescent="0.2">
      <c r="A19" s="17" t="s">
        <v>307</v>
      </c>
      <c r="B19" s="47">
        <v>530203</v>
      </c>
      <c r="C19" s="18" t="s">
        <v>340</v>
      </c>
      <c r="D19" s="2">
        <v>11717.13</v>
      </c>
      <c r="E19" s="2">
        <v>11717.13</v>
      </c>
    </row>
    <row r="20" spans="1:6" ht="28.5" customHeight="1" x14ac:dyDescent="0.2">
      <c r="A20" s="17" t="s">
        <v>308</v>
      </c>
      <c r="B20" s="47">
        <v>530205</v>
      </c>
      <c r="C20" s="18" t="s">
        <v>300</v>
      </c>
      <c r="D20" s="2">
        <v>0</v>
      </c>
      <c r="E20" s="2">
        <v>0</v>
      </c>
    </row>
    <row r="21" spans="1:6" ht="28.5" customHeight="1" x14ac:dyDescent="0.2">
      <c r="A21" s="17" t="s">
        <v>309</v>
      </c>
      <c r="B21" s="47">
        <v>530206</v>
      </c>
      <c r="C21" s="18" t="s">
        <v>400</v>
      </c>
      <c r="D21" s="2">
        <v>0</v>
      </c>
      <c r="E21" s="2">
        <v>0</v>
      </c>
    </row>
    <row r="22" spans="1:6" ht="28.5" customHeight="1" x14ac:dyDescent="0.2">
      <c r="A22" s="17" t="s">
        <v>310</v>
      </c>
      <c r="B22" s="47">
        <v>530207</v>
      </c>
      <c r="C22" s="18" t="s">
        <v>484</v>
      </c>
      <c r="D22" s="2">
        <v>0</v>
      </c>
      <c r="E22" s="2">
        <v>0</v>
      </c>
    </row>
    <row r="23" spans="1:6" ht="28.5" customHeight="1" x14ac:dyDescent="0.2">
      <c r="A23" s="17" t="s">
        <v>311</v>
      </c>
      <c r="B23" s="47">
        <v>530208</v>
      </c>
      <c r="C23" s="18" t="s">
        <v>482</v>
      </c>
      <c r="D23" s="2">
        <v>0</v>
      </c>
      <c r="E23" s="2">
        <v>0</v>
      </c>
    </row>
    <row r="24" spans="1:6" ht="28.5" customHeight="1" x14ac:dyDescent="0.2">
      <c r="A24" s="17" t="s">
        <v>312</v>
      </c>
      <c r="B24" s="47">
        <v>530209</v>
      </c>
      <c r="C24" s="18" t="s">
        <v>483</v>
      </c>
      <c r="D24" s="2">
        <v>0</v>
      </c>
      <c r="E24" s="2">
        <v>0</v>
      </c>
    </row>
    <row r="25" spans="1:6" ht="60" customHeight="1" x14ac:dyDescent="0.2">
      <c r="A25" s="17" t="s">
        <v>468</v>
      </c>
      <c r="B25" s="47">
        <v>530212</v>
      </c>
      <c r="C25" s="18" t="s">
        <v>473</v>
      </c>
      <c r="D25" s="2">
        <v>0</v>
      </c>
      <c r="E25" s="2">
        <v>0</v>
      </c>
    </row>
    <row r="26" spans="1:6" ht="31.5" customHeight="1" x14ac:dyDescent="0.2">
      <c r="A26" s="59" t="s">
        <v>491</v>
      </c>
      <c r="B26" s="60" t="s">
        <v>493</v>
      </c>
      <c r="C26" s="61" t="s">
        <v>495</v>
      </c>
      <c r="D26" s="62">
        <v>42293.95</v>
      </c>
      <c r="E26" s="62"/>
    </row>
    <row r="27" spans="1:6" ht="31.5" customHeight="1" x14ac:dyDescent="0.2">
      <c r="A27" s="59" t="s">
        <v>492</v>
      </c>
      <c r="B27" s="60" t="s">
        <v>494</v>
      </c>
      <c r="C27" s="61" t="s">
        <v>496</v>
      </c>
      <c r="D27" s="62">
        <v>36305.1</v>
      </c>
      <c r="E27" s="62"/>
    </row>
    <row r="28" spans="1:6" x14ac:dyDescent="0.2">
      <c r="B28" s="19"/>
      <c r="C28" s="3" t="s">
        <v>313</v>
      </c>
      <c r="D28" s="3">
        <f>SUM(D29:D33)</f>
        <v>485956.36</v>
      </c>
      <c r="E28" s="3">
        <f>SUM(E29:E33)</f>
        <v>478800</v>
      </c>
      <c r="F28" s="16">
        <f>D28-E28</f>
        <v>7156.359999999986</v>
      </c>
    </row>
    <row r="29" spans="1:6" x14ac:dyDescent="0.2">
      <c r="A29" s="20" t="s">
        <v>329</v>
      </c>
      <c r="B29" s="47">
        <v>471201</v>
      </c>
      <c r="C29" s="21" t="s">
        <v>8</v>
      </c>
      <c r="D29" s="22">
        <v>365000</v>
      </c>
      <c r="E29" s="22">
        <v>365000</v>
      </c>
    </row>
    <row r="30" spans="1:6" x14ac:dyDescent="0.2">
      <c r="A30" s="20" t="s">
        <v>330</v>
      </c>
      <c r="B30" s="47">
        <v>471202</v>
      </c>
      <c r="C30" s="21" t="s">
        <v>9</v>
      </c>
      <c r="D30" s="22">
        <v>90000</v>
      </c>
      <c r="E30" s="22">
        <v>90000</v>
      </c>
    </row>
    <row r="31" spans="1:6" ht="25.5" x14ac:dyDescent="0.2">
      <c r="A31" s="20" t="s">
        <v>341</v>
      </c>
      <c r="B31" s="47">
        <v>471211</v>
      </c>
      <c r="C31" s="21" t="s">
        <v>401</v>
      </c>
      <c r="D31" s="22">
        <v>0</v>
      </c>
      <c r="E31" s="22">
        <v>0</v>
      </c>
    </row>
    <row r="32" spans="1:6" x14ac:dyDescent="0.2">
      <c r="A32" s="20" t="s">
        <v>342</v>
      </c>
      <c r="B32" s="47">
        <v>471230</v>
      </c>
      <c r="C32" s="21" t="s">
        <v>289</v>
      </c>
      <c r="D32" s="22">
        <v>5000</v>
      </c>
      <c r="E32" s="22">
        <v>3000</v>
      </c>
      <c r="F32" s="11"/>
    </row>
    <row r="33" spans="1:6" x14ac:dyDescent="0.2">
      <c r="A33" s="20" t="s">
        <v>343</v>
      </c>
      <c r="B33" s="47">
        <v>471233</v>
      </c>
      <c r="C33" s="21" t="s">
        <v>216</v>
      </c>
      <c r="D33" s="2">
        <v>25956.36</v>
      </c>
      <c r="E33" s="2">
        <v>20800</v>
      </c>
      <c r="F33" s="11"/>
    </row>
    <row r="34" spans="1:6" ht="34.5" customHeight="1" x14ac:dyDescent="0.2">
      <c r="B34" s="13" t="s">
        <v>10</v>
      </c>
      <c r="C34" s="4"/>
      <c r="D34" s="3">
        <f>D35+D38+D41</f>
        <v>0</v>
      </c>
      <c r="E34" s="3">
        <f>E35+E38+E41</f>
        <v>0</v>
      </c>
      <c r="F34" s="14">
        <f>D34-E34</f>
        <v>0</v>
      </c>
    </row>
    <row r="35" spans="1:6" ht="25.5" x14ac:dyDescent="0.2">
      <c r="C35" s="3" t="s">
        <v>11</v>
      </c>
      <c r="D35" s="4">
        <f>SUM(D36:D37)</f>
        <v>0</v>
      </c>
      <c r="E35" s="4">
        <f>SUM(E36:E37)</f>
        <v>0</v>
      </c>
    </row>
    <row r="36" spans="1:6" ht="25.5" x14ac:dyDescent="0.2">
      <c r="A36" s="20" t="s">
        <v>12</v>
      </c>
      <c r="B36" s="47">
        <v>510111</v>
      </c>
      <c r="C36" s="21" t="s">
        <v>13</v>
      </c>
      <c r="D36" s="2">
        <v>0</v>
      </c>
      <c r="E36" s="2">
        <v>0</v>
      </c>
    </row>
    <row r="37" spans="1:6" ht="25.5" x14ac:dyDescent="0.2">
      <c r="A37" s="20" t="s">
        <v>14</v>
      </c>
      <c r="B37" s="47">
        <v>490111</v>
      </c>
      <c r="C37" s="21" t="s">
        <v>15</v>
      </c>
      <c r="D37" s="2">
        <v>0</v>
      </c>
      <c r="E37" s="2">
        <v>0</v>
      </c>
    </row>
    <row r="38" spans="1:6" ht="25.5" x14ac:dyDescent="0.2">
      <c r="A38" s="2"/>
      <c r="B38" s="47"/>
      <c r="C38" s="23" t="s">
        <v>24</v>
      </c>
      <c r="D38" s="4">
        <f>SUM(D39:D40)</f>
        <v>0</v>
      </c>
      <c r="E38" s="4">
        <f>SUM(E39:E40)</f>
        <v>0</v>
      </c>
    </row>
    <row r="39" spans="1:6" ht="25.5" x14ac:dyDescent="0.2">
      <c r="A39" s="20" t="s">
        <v>16</v>
      </c>
      <c r="B39" s="47">
        <v>510112</v>
      </c>
      <c r="C39" s="21" t="s">
        <v>20</v>
      </c>
      <c r="D39" s="2">
        <v>0</v>
      </c>
      <c r="E39" s="2">
        <v>0</v>
      </c>
    </row>
    <row r="40" spans="1:6" x14ac:dyDescent="0.2">
      <c r="A40" s="20" t="s">
        <v>17</v>
      </c>
      <c r="B40" s="47">
        <v>490112</v>
      </c>
      <c r="C40" s="21" t="s">
        <v>21</v>
      </c>
      <c r="D40" s="2">
        <v>0</v>
      </c>
      <c r="E40" s="2">
        <v>0</v>
      </c>
    </row>
    <row r="41" spans="1:6" x14ac:dyDescent="0.2">
      <c r="A41" s="2"/>
      <c r="B41" s="47"/>
      <c r="C41" s="3" t="s">
        <v>25</v>
      </c>
      <c r="D41" s="4">
        <f>SUM(D42:D43)</f>
        <v>0</v>
      </c>
      <c r="E41" s="4">
        <f>SUM(E42:E43)</f>
        <v>0</v>
      </c>
    </row>
    <row r="42" spans="1:6" x14ac:dyDescent="0.2">
      <c r="A42" s="20" t="s">
        <v>18</v>
      </c>
      <c r="B42" s="47">
        <v>510101</v>
      </c>
      <c r="C42" s="21" t="s">
        <v>22</v>
      </c>
      <c r="D42" s="2">
        <v>0</v>
      </c>
      <c r="E42" s="2">
        <v>0</v>
      </c>
    </row>
    <row r="43" spans="1:6" x14ac:dyDescent="0.2">
      <c r="A43" s="20" t="s">
        <v>19</v>
      </c>
      <c r="B43" s="47">
        <v>490101</v>
      </c>
      <c r="C43" s="21" t="s">
        <v>23</v>
      </c>
      <c r="D43" s="2">
        <v>0</v>
      </c>
      <c r="E43" s="2">
        <v>0</v>
      </c>
    </row>
    <row r="44" spans="1:6" ht="38.25" x14ac:dyDescent="0.2">
      <c r="B44" s="13" t="s">
        <v>2</v>
      </c>
      <c r="C44" s="24"/>
      <c r="D44" s="3">
        <f>D45</f>
        <v>0</v>
      </c>
      <c r="E44" s="3">
        <f>E45</f>
        <v>0</v>
      </c>
      <c r="F44" s="14">
        <f>D44-E44</f>
        <v>0</v>
      </c>
    </row>
    <row r="45" spans="1:6" x14ac:dyDescent="0.2">
      <c r="C45" s="3" t="s">
        <v>26</v>
      </c>
      <c r="D45" s="4">
        <f>SUM(D46:D47)</f>
        <v>0</v>
      </c>
      <c r="E45" s="4">
        <f>SUM(E46:E47)</f>
        <v>0</v>
      </c>
    </row>
    <row r="46" spans="1:6" ht="25.5" x14ac:dyDescent="0.2">
      <c r="A46" s="20" t="s">
        <v>27</v>
      </c>
      <c r="B46" s="47">
        <v>510107</v>
      </c>
      <c r="C46" s="21" t="s">
        <v>35</v>
      </c>
      <c r="D46" s="2">
        <v>0</v>
      </c>
      <c r="E46" s="2">
        <v>0</v>
      </c>
    </row>
    <row r="47" spans="1:6" ht="25.5" x14ac:dyDescent="0.2">
      <c r="A47" s="20" t="s">
        <v>28</v>
      </c>
      <c r="B47" s="47">
        <v>490107</v>
      </c>
      <c r="C47" s="21" t="s">
        <v>34</v>
      </c>
      <c r="D47" s="2">
        <v>0</v>
      </c>
      <c r="E47" s="2">
        <v>0</v>
      </c>
    </row>
    <row r="48" spans="1:6" ht="51" x14ac:dyDescent="0.2">
      <c r="B48" s="13" t="s">
        <v>30</v>
      </c>
      <c r="C48" s="13"/>
      <c r="D48" s="3">
        <f>D49+D51</f>
        <v>0</v>
      </c>
      <c r="E48" s="3">
        <f>E49+E51</f>
        <v>0</v>
      </c>
      <c r="F48" s="14">
        <f>D48-E48</f>
        <v>0</v>
      </c>
    </row>
    <row r="49" spans="1:6" ht="25.5" x14ac:dyDescent="0.2">
      <c r="B49" s="25"/>
      <c r="C49" s="3" t="s">
        <v>3</v>
      </c>
      <c r="D49" s="4">
        <f>D50</f>
        <v>0</v>
      </c>
      <c r="E49" s="4">
        <f>E50</f>
        <v>0</v>
      </c>
    </row>
    <row r="50" spans="1:6" ht="25.5" x14ac:dyDescent="0.2">
      <c r="A50" s="20" t="s">
        <v>29</v>
      </c>
      <c r="B50" s="47">
        <v>490310</v>
      </c>
      <c r="C50" s="18" t="s">
        <v>31</v>
      </c>
      <c r="D50" s="2">
        <v>0</v>
      </c>
      <c r="E50" s="2">
        <v>0</v>
      </c>
    </row>
    <row r="51" spans="1:6" ht="25.5" x14ac:dyDescent="0.2">
      <c r="A51" s="20"/>
      <c r="B51" s="47"/>
      <c r="C51" s="3" t="s">
        <v>4</v>
      </c>
      <c r="D51" s="4">
        <f>D52</f>
        <v>0</v>
      </c>
      <c r="E51" s="4">
        <f>E52</f>
        <v>0</v>
      </c>
    </row>
    <row r="52" spans="1:6" ht="25.5" x14ac:dyDescent="0.2">
      <c r="A52" s="20" t="s">
        <v>32</v>
      </c>
      <c r="B52" s="47">
        <v>490312</v>
      </c>
      <c r="C52" s="21" t="s">
        <v>33</v>
      </c>
      <c r="D52" s="2">
        <v>0</v>
      </c>
      <c r="E52" s="2">
        <v>0</v>
      </c>
    </row>
    <row r="53" spans="1:6" ht="63.75" x14ac:dyDescent="0.2">
      <c r="B53" s="13" t="s">
        <v>5</v>
      </c>
      <c r="C53" s="26"/>
      <c r="D53" s="3">
        <f>D54+D70</f>
        <v>82189.31</v>
      </c>
      <c r="E53" s="3">
        <f>E54+E70</f>
        <v>275798.08999999997</v>
      </c>
      <c r="F53" s="14">
        <f>D53-E53</f>
        <v>-193608.77999999997</v>
      </c>
    </row>
    <row r="54" spans="1:6" x14ac:dyDescent="0.2">
      <c r="C54" s="3" t="s">
        <v>314</v>
      </c>
      <c r="D54" s="4">
        <f>SUM(D55:D69)</f>
        <v>31500</v>
      </c>
      <c r="E54" s="4">
        <f>SUM(E55:E69)</f>
        <v>214235</v>
      </c>
      <c r="F54" s="16">
        <f>D54-E54</f>
        <v>-182735</v>
      </c>
    </row>
    <row r="55" spans="1:6" x14ac:dyDescent="0.2">
      <c r="A55" s="20" t="s">
        <v>36</v>
      </c>
      <c r="B55" s="47">
        <v>531002</v>
      </c>
      <c r="C55" s="21" t="s">
        <v>37</v>
      </c>
      <c r="D55" s="2">
        <v>0</v>
      </c>
      <c r="E55" s="2">
        <v>0</v>
      </c>
    </row>
    <row r="56" spans="1:6" ht="15" customHeight="1" x14ac:dyDescent="0.2">
      <c r="A56" s="20" t="s">
        <v>315</v>
      </c>
      <c r="B56" s="47">
        <v>531004</v>
      </c>
      <c r="C56" s="21" t="s">
        <v>38</v>
      </c>
      <c r="D56" s="2">
        <v>0</v>
      </c>
      <c r="E56" s="2">
        <v>100000</v>
      </c>
    </row>
    <row r="57" spans="1:6" ht="14.25" customHeight="1" x14ac:dyDescent="0.2">
      <c r="A57" s="20" t="s">
        <v>316</v>
      </c>
      <c r="B57" s="47">
        <v>471130</v>
      </c>
      <c r="C57" s="21" t="s">
        <v>6</v>
      </c>
      <c r="D57" s="2">
        <v>20000</v>
      </c>
      <c r="E57" s="2">
        <v>20000</v>
      </c>
    </row>
    <row r="58" spans="1:6" ht="15" customHeight="1" x14ac:dyDescent="0.2">
      <c r="A58" s="20" t="s">
        <v>318</v>
      </c>
      <c r="B58" s="47">
        <v>471135</v>
      </c>
      <c r="C58" s="21" t="s">
        <v>276</v>
      </c>
      <c r="D58" s="2">
        <v>9000</v>
      </c>
      <c r="E58" s="2">
        <v>9000</v>
      </c>
    </row>
    <row r="59" spans="1:6" x14ac:dyDescent="0.2">
      <c r="A59" s="20" t="s">
        <v>319</v>
      </c>
      <c r="B59" s="47">
        <v>471143</v>
      </c>
      <c r="C59" s="21" t="s">
        <v>215</v>
      </c>
      <c r="D59" s="2">
        <v>0</v>
      </c>
      <c r="E59" s="2">
        <v>0</v>
      </c>
    </row>
    <row r="60" spans="1:6" ht="15" customHeight="1" x14ac:dyDescent="0.2">
      <c r="A60" s="20" t="s">
        <v>320</v>
      </c>
      <c r="B60" s="47">
        <v>471145</v>
      </c>
      <c r="C60" s="21" t="s">
        <v>279</v>
      </c>
      <c r="D60" s="2">
        <v>2000</v>
      </c>
      <c r="E60" s="2">
        <v>2000</v>
      </c>
    </row>
    <row r="61" spans="1:6" x14ac:dyDescent="0.2">
      <c r="A61" s="20" t="s">
        <v>210</v>
      </c>
      <c r="B61" s="47">
        <v>471146</v>
      </c>
      <c r="C61" s="21" t="s">
        <v>264</v>
      </c>
      <c r="D61" s="2">
        <v>0</v>
      </c>
      <c r="E61" s="2">
        <v>0</v>
      </c>
    </row>
    <row r="62" spans="1:6" x14ac:dyDescent="0.2">
      <c r="A62" s="20" t="s">
        <v>321</v>
      </c>
      <c r="B62" s="47">
        <v>532001</v>
      </c>
      <c r="C62" s="21" t="s">
        <v>39</v>
      </c>
      <c r="D62" s="2">
        <v>0</v>
      </c>
      <c r="E62" s="2">
        <v>0</v>
      </c>
    </row>
    <row r="63" spans="1:6" x14ac:dyDescent="0.2">
      <c r="A63" s="20" t="s">
        <v>387</v>
      </c>
      <c r="B63" s="47">
        <v>532003</v>
      </c>
      <c r="C63" s="21" t="s">
        <v>437</v>
      </c>
      <c r="D63" s="2">
        <v>0</v>
      </c>
      <c r="E63" s="2">
        <v>0</v>
      </c>
    </row>
    <row r="64" spans="1:6" x14ac:dyDescent="0.2">
      <c r="A64" s="20" t="s">
        <v>322</v>
      </c>
      <c r="B64" s="47">
        <v>532006</v>
      </c>
      <c r="C64" s="21" t="s">
        <v>217</v>
      </c>
      <c r="D64" s="2">
        <v>500</v>
      </c>
      <c r="E64" s="2">
        <v>500</v>
      </c>
    </row>
    <row r="65" spans="1:6" x14ac:dyDescent="0.2">
      <c r="A65" s="20" t="s">
        <v>323</v>
      </c>
      <c r="B65" s="47">
        <v>532007</v>
      </c>
      <c r="C65" s="21" t="s">
        <v>40</v>
      </c>
      <c r="D65" s="2">
        <v>0</v>
      </c>
      <c r="E65" s="2">
        <v>0</v>
      </c>
    </row>
    <row r="66" spans="1:6" x14ac:dyDescent="0.2">
      <c r="A66" s="20" t="s">
        <v>386</v>
      </c>
      <c r="B66" s="47">
        <v>532008</v>
      </c>
      <c r="C66" s="21" t="s">
        <v>41</v>
      </c>
      <c r="D66" s="2">
        <v>0</v>
      </c>
      <c r="E66" s="2">
        <v>0</v>
      </c>
    </row>
    <row r="67" spans="1:6" x14ac:dyDescent="0.2">
      <c r="A67" s="20" t="s">
        <v>452</v>
      </c>
      <c r="B67" s="47">
        <v>530305</v>
      </c>
      <c r="C67" s="21" t="s">
        <v>453</v>
      </c>
      <c r="D67" s="2">
        <v>0</v>
      </c>
      <c r="E67" s="2">
        <v>0</v>
      </c>
    </row>
    <row r="68" spans="1:6" x14ac:dyDescent="0.2">
      <c r="A68" s="20" t="s">
        <v>474</v>
      </c>
      <c r="B68" s="47">
        <v>530507</v>
      </c>
      <c r="C68" s="21" t="s">
        <v>475</v>
      </c>
      <c r="D68" s="2">
        <v>0</v>
      </c>
      <c r="E68" s="2">
        <v>0</v>
      </c>
    </row>
    <row r="69" spans="1:6" ht="25.5" x14ac:dyDescent="0.2">
      <c r="A69" s="20" t="s">
        <v>477</v>
      </c>
      <c r="B69" s="47">
        <v>531511</v>
      </c>
      <c r="C69" s="46" t="s">
        <v>478</v>
      </c>
      <c r="D69" s="2">
        <v>0</v>
      </c>
      <c r="E69" s="2">
        <v>82735</v>
      </c>
    </row>
    <row r="70" spans="1:6" ht="25.5" x14ac:dyDescent="0.2">
      <c r="A70" s="2"/>
      <c r="C70" s="13" t="s">
        <v>317</v>
      </c>
      <c r="D70" s="4">
        <f>D71</f>
        <v>50689.31</v>
      </c>
      <c r="E70" s="4">
        <f>E71</f>
        <v>61563.09</v>
      </c>
      <c r="F70" s="16">
        <f>D70-E70</f>
        <v>-10873.779999999999</v>
      </c>
    </row>
    <row r="71" spans="1:6" x14ac:dyDescent="0.2">
      <c r="A71" s="45" t="s">
        <v>324</v>
      </c>
      <c r="B71" s="47">
        <v>531501</v>
      </c>
      <c r="C71" s="46" t="s">
        <v>277</v>
      </c>
      <c r="D71" s="2">
        <v>50689.31</v>
      </c>
      <c r="E71" s="2">
        <v>61563.09</v>
      </c>
      <c r="F71" s="11"/>
    </row>
    <row r="72" spans="1:6" x14ac:dyDescent="0.2">
      <c r="F72" s="11"/>
    </row>
    <row r="73" spans="1:6" ht="25.5" x14ac:dyDescent="0.2">
      <c r="A73" s="30" t="s">
        <v>211</v>
      </c>
      <c r="B73" s="30"/>
      <c r="C73" s="30"/>
      <c r="D73" s="3">
        <f>D3+D34+D44+D48+D53</f>
        <v>2496891.86</v>
      </c>
      <c r="E73" s="3">
        <f>E3+E34+E44+E48+E53</f>
        <v>2597745.23</v>
      </c>
      <c r="F73" s="14">
        <f>D73-E73</f>
        <v>-100853.37000000011</v>
      </c>
    </row>
    <row r="74" spans="1:6" x14ac:dyDescent="0.2">
      <c r="A74" s="27"/>
      <c r="B74" s="28"/>
      <c r="C74" s="29"/>
      <c r="D74" s="1"/>
      <c r="E74" s="1"/>
      <c r="F74" s="48">
        <f>F73/E73</f>
        <v>-3.8823426114038176E-2</v>
      </c>
    </row>
    <row r="75" spans="1:6" ht="25.5" x14ac:dyDescent="0.2">
      <c r="A75" s="9" t="s">
        <v>42</v>
      </c>
    </row>
    <row r="76" spans="1:6" x14ac:dyDescent="0.2">
      <c r="B76" s="3" t="s">
        <v>43</v>
      </c>
      <c r="C76" s="4"/>
      <c r="D76" s="3">
        <f>D77+D87</f>
        <v>74780</v>
      </c>
      <c r="E76" s="3">
        <f>E77+E87</f>
        <v>121940</v>
      </c>
      <c r="F76" s="14">
        <f>D76-E76</f>
        <v>-47160</v>
      </c>
    </row>
    <row r="77" spans="1:6" x14ac:dyDescent="0.2">
      <c r="C77" s="13" t="s">
        <v>44</v>
      </c>
      <c r="D77" s="4">
        <f>SUM(D78:D86)</f>
        <v>50280</v>
      </c>
      <c r="E77" s="4">
        <f>SUM(E78:E86)</f>
        <v>99440</v>
      </c>
      <c r="F77" s="42">
        <f>F76/E76</f>
        <v>-0.38674758077743154</v>
      </c>
    </row>
    <row r="78" spans="1:6" ht="14.25" customHeight="1" x14ac:dyDescent="0.2">
      <c r="A78" s="20" t="s">
        <v>45</v>
      </c>
      <c r="B78" s="47">
        <v>550130</v>
      </c>
      <c r="C78" s="21" t="s">
        <v>46</v>
      </c>
      <c r="D78" s="2">
        <v>0</v>
      </c>
      <c r="E78" s="2">
        <v>0</v>
      </c>
    </row>
    <row r="79" spans="1:6" x14ac:dyDescent="0.2">
      <c r="A79" s="20" t="s">
        <v>47</v>
      </c>
      <c r="B79" s="47">
        <v>550140</v>
      </c>
      <c r="C79" s="21" t="s">
        <v>48</v>
      </c>
      <c r="D79" s="2">
        <v>6000</v>
      </c>
      <c r="E79" s="2">
        <v>5000</v>
      </c>
    </row>
    <row r="80" spans="1:6" x14ac:dyDescent="0.2">
      <c r="A80" s="20" t="s">
        <v>49</v>
      </c>
      <c r="B80" s="47">
        <v>550150</v>
      </c>
      <c r="C80" s="21" t="s">
        <v>50</v>
      </c>
      <c r="D80" s="2">
        <v>4500</v>
      </c>
      <c r="E80" s="2">
        <v>4000</v>
      </c>
    </row>
    <row r="81" spans="1:6" x14ac:dyDescent="0.2">
      <c r="A81" s="20" t="s">
        <v>51</v>
      </c>
      <c r="B81" s="47">
        <v>550160</v>
      </c>
      <c r="C81" s="21" t="s">
        <v>52</v>
      </c>
      <c r="D81" s="2">
        <v>14000</v>
      </c>
      <c r="E81" s="2">
        <v>14000</v>
      </c>
    </row>
    <row r="82" spans="1:6" x14ac:dyDescent="0.2">
      <c r="A82" s="20" t="s">
        <v>53</v>
      </c>
      <c r="B82" s="47">
        <v>550155</v>
      </c>
      <c r="C82" s="21" t="s">
        <v>57</v>
      </c>
      <c r="D82" s="2">
        <v>6000</v>
      </c>
      <c r="E82" s="2">
        <v>5000</v>
      </c>
    </row>
    <row r="83" spans="1:6" ht="17.25" customHeight="1" x14ac:dyDescent="0.2">
      <c r="A83" s="20" t="s">
        <v>265</v>
      </c>
      <c r="B83" s="47">
        <v>550165</v>
      </c>
      <c r="C83" s="21" t="s">
        <v>266</v>
      </c>
      <c r="D83" s="2">
        <v>13000</v>
      </c>
      <c r="E83" s="2">
        <v>11000</v>
      </c>
    </row>
    <row r="84" spans="1:6" ht="27" customHeight="1" x14ac:dyDescent="0.2">
      <c r="A84" s="20" t="s">
        <v>472</v>
      </c>
      <c r="B84" s="47">
        <v>550166</v>
      </c>
      <c r="C84" s="21" t="s">
        <v>471</v>
      </c>
      <c r="D84" s="2">
        <v>0</v>
      </c>
      <c r="E84" s="2">
        <v>60440</v>
      </c>
    </row>
    <row r="85" spans="1:6" s="62" customFormat="1" ht="23.25" customHeight="1" x14ac:dyDescent="0.2">
      <c r="A85" s="63" t="s">
        <v>497</v>
      </c>
      <c r="B85" s="60" t="s">
        <v>499</v>
      </c>
      <c r="C85" s="64" t="s">
        <v>501</v>
      </c>
      <c r="D85" s="62">
        <v>6780</v>
      </c>
      <c r="E85" s="62">
        <v>0</v>
      </c>
    </row>
    <row r="86" spans="1:6" s="62" customFormat="1" ht="23.25" customHeight="1" x14ac:dyDescent="0.2">
      <c r="A86" s="63" t="s">
        <v>498</v>
      </c>
      <c r="B86" s="60" t="s">
        <v>500</v>
      </c>
      <c r="C86" s="64" t="s">
        <v>502</v>
      </c>
      <c r="D86" s="62">
        <v>0</v>
      </c>
      <c r="E86" s="62">
        <v>0</v>
      </c>
    </row>
    <row r="87" spans="1:6" x14ac:dyDescent="0.2">
      <c r="A87" s="2"/>
      <c r="B87" s="47"/>
      <c r="C87" s="13" t="s">
        <v>54</v>
      </c>
      <c r="D87" s="4">
        <f>SUM(D88:D93)</f>
        <v>24500</v>
      </c>
      <c r="E87" s="4">
        <f>SUM(E88:E93)</f>
        <v>22500</v>
      </c>
    </row>
    <row r="88" spans="1:6" x14ac:dyDescent="0.2">
      <c r="A88" s="20" t="s">
        <v>344</v>
      </c>
      <c r="B88" s="47">
        <v>550203</v>
      </c>
      <c r="C88" s="21" t="s">
        <v>56</v>
      </c>
      <c r="D88" s="2">
        <v>500</v>
      </c>
      <c r="E88" s="2">
        <v>500</v>
      </c>
    </row>
    <row r="89" spans="1:6" x14ac:dyDescent="0.2">
      <c r="A89" s="20" t="s">
        <v>395</v>
      </c>
      <c r="B89" s="47">
        <v>550204</v>
      </c>
      <c r="C89" s="21" t="s">
        <v>396</v>
      </c>
      <c r="D89" s="2">
        <v>0</v>
      </c>
      <c r="E89" s="2">
        <v>0</v>
      </c>
    </row>
    <row r="90" spans="1:6" x14ac:dyDescent="0.2">
      <c r="A90" s="20" t="s">
        <v>55</v>
      </c>
      <c r="B90" s="47">
        <v>550205</v>
      </c>
      <c r="C90" s="21" t="s">
        <v>50</v>
      </c>
      <c r="D90" s="2">
        <v>2000</v>
      </c>
      <c r="E90" s="2">
        <v>2000</v>
      </c>
    </row>
    <row r="91" spans="1:6" x14ac:dyDescent="0.2">
      <c r="A91" s="20" t="s">
        <v>402</v>
      </c>
      <c r="B91" s="47">
        <v>550206</v>
      </c>
      <c r="C91" s="21" t="s">
        <v>57</v>
      </c>
      <c r="D91" s="2">
        <v>6000</v>
      </c>
      <c r="E91" s="2">
        <v>5000</v>
      </c>
    </row>
    <row r="92" spans="1:6" x14ac:dyDescent="0.2">
      <c r="A92" s="20" t="s">
        <v>345</v>
      </c>
      <c r="B92" s="47">
        <v>550207</v>
      </c>
      <c r="C92" s="21" t="s">
        <v>274</v>
      </c>
      <c r="D92" s="2">
        <v>16000</v>
      </c>
      <c r="E92" s="2">
        <v>15000</v>
      </c>
    </row>
    <row r="93" spans="1:6" x14ac:dyDescent="0.2">
      <c r="A93" s="20" t="s">
        <v>403</v>
      </c>
      <c r="B93" s="47">
        <v>550208</v>
      </c>
      <c r="C93" s="21" t="s">
        <v>397</v>
      </c>
      <c r="D93" s="2">
        <v>0</v>
      </c>
      <c r="E93" s="2">
        <v>0</v>
      </c>
    </row>
    <row r="94" spans="1:6" x14ac:dyDescent="0.2">
      <c r="B94" s="3" t="s">
        <v>58</v>
      </c>
      <c r="C94" s="4"/>
      <c r="D94" s="3">
        <f>D95+D108</f>
        <v>1152562.79</v>
      </c>
      <c r="E94" s="3">
        <f>E95+E108</f>
        <v>1231267.3400000001</v>
      </c>
      <c r="F94" s="14">
        <f>D94-E94</f>
        <v>-78704.550000000047</v>
      </c>
    </row>
    <row r="95" spans="1:6" x14ac:dyDescent="0.2">
      <c r="C95" s="13" t="s">
        <v>268</v>
      </c>
      <c r="D95" s="4">
        <f>SUM(D96:D107)</f>
        <v>268500</v>
      </c>
      <c r="E95" s="4">
        <f>SUM(E96:E107)</f>
        <v>207000</v>
      </c>
      <c r="F95" s="42">
        <f>F94/E94</f>
        <v>-6.3921576933893207E-2</v>
      </c>
    </row>
    <row r="96" spans="1:6" x14ac:dyDescent="0.2">
      <c r="A96" s="20" t="s">
        <v>59</v>
      </c>
      <c r="B96" s="47">
        <v>571102</v>
      </c>
      <c r="C96" s="21" t="s">
        <v>60</v>
      </c>
      <c r="D96" s="2">
        <v>160000</v>
      </c>
      <c r="E96" s="2">
        <v>130000</v>
      </c>
    </row>
    <row r="97" spans="1:5" ht="25.5" x14ac:dyDescent="0.2">
      <c r="A97" s="20" t="s">
        <v>61</v>
      </c>
      <c r="B97" s="47">
        <v>571103</v>
      </c>
      <c r="C97" s="31" t="s">
        <v>485</v>
      </c>
      <c r="D97" s="2">
        <v>20000</v>
      </c>
      <c r="E97" s="2">
        <v>20000</v>
      </c>
    </row>
    <row r="98" spans="1:5" x14ac:dyDescent="0.2">
      <c r="A98" s="20" t="s">
        <v>62</v>
      </c>
      <c r="B98" s="47">
        <v>571301</v>
      </c>
      <c r="C98" s="31" t="s">
        <v>479</v>
      </c>
      <c r="D98" s="2">
        <v>5000</v>
      </c>
      <c r="E98" s="2">
        <v>5000</v>
      </c>
    </row>
    <row r="99" spans="1:5" x14ac:dyDescent="0.2">
      <c r="A99" s="20" t="s">
        <v>64</v>
      </c>
      <c r="B99" s="47">
        <v>571302</v>
      </c>
      <c r="C99" s="21" t="s">
        <v>476</v>
      </c>
      <c r="D99" s="2">
        <v>5000</v>
      </c>
      <c r="E99" s="2">
        <v>5000</v>
      </c>
    </row>
    <row r="100" spans="1:5" x14ac:dyDescent="0.2">
      <c r="A100" s="20" t="s">
        <v>66</v>
      </c>
      <c r="B100" s="47">
        <v>590114</v>
      </c>
      <c r="C100" s="21" t="s">
        <v>63</v>
      </c>
      <c r="D100" s="2">
        <v>1000</v>
      </c>
      <c r="E100" s="2">
        <v>1000</v>
      </c>
    </row>
    <row r="101" spans="1:5" x14ac:dyDescent="0.2">
      <c r="A101" s="20" t="s">
        <v>68</v>
      </c>
      <c r="B101" s="47">
        <v>571101</v>
      </c>
      <c r="C101" s="21" t="s">
        <v>65</v>
      </c>
      <c r="D101" s="2">
        <v>0</v>
      </c>
      <c r="E101" s="2">
        <v>0</v>
      </c>
    </row>
    <row r="102" spans="1:5" x14ac:dyDescent="0.2">
      <c r="A102" s="20" t="s">
        <v>346</v>
      </c>
      <c r="B102" s="47">
        <v>571108</v>
      </c>
      <c r="C102" s="21" t="s">
        <v>286</v>
      </c>
      <c r="D102" s="2">
        <v>6000</v>
      </c>
      <c r="E102" s="2">
        <v>5000</v>
      </c>
    </row>
    <row r="103" spans="1:5" x14ac:dyDescent="0.2">
      <c r="A103" s="20" t="s">
        <v>404</v>
      </c>
      <c r="B103" s="47">
        <v>571107</v>
      </c>
      <c r="C103" s="31" t="s">
        <v>67</v>
      </c>
      <c r="D103" s="2">
        <v>10000</v>
      </c>
      <c r="E103" s="2">
        <v>10000</v>
      </c>
    </row>
    <row r="104" spans="1:5" x14ac:dyDescent="0.2">
      <c r="A104" s="20" t="s">
        <v>405</v>
      </c>
      <c r="B104" s="47">
        <v>571112</v>
      </c>
      <c r="C104" s="21" t="s">
        <v>406</v>
      </c>
      <c r="D104" s="2">
        <v>30000</v>
      </c>
      <c r="E104" s="2">
        <v>25000</v>
      </c>
    </row>
    <row r="105" spans="1:5" ht="25.5" x14ac:dyDescent="0.2">
      <c r="A105" s="20" t="s">
        <v>407</v>
      </c>
      <c r="B105" s="47">
        <v>571111</v>
      </c>
      <c r="C105" s="31" t="s">
        <v>408</v>
      </c>
      <c r="D105" s="2">
        <v>6000</v>
      </c>
      <c r="E105" s="2">
        <v>6000</v>
      </c>
    </row>
    <row r="106" spans="1:5" s="62" customFormat="1" ht="30" customHeight="1" x14ac:dyDescent="0.2">
      <c r="A106" s="63" t="s">
        <v>503</v>
      </c>
      <c r="B106" s="60" t="s">
        <v>505</v>
      </c>
      <c r="C106" s="64" t="s">
        <v>507</v>
      </c>
      <c r="D106" s="62">
        <v>13500</v>
      </c>
      <c r="E106" s="62">
        <v>0</v>
      </c>
    </row>
    <row r="107" spans="1:5" s="62" customFormat="1" ht="30" customHeight="1" x14ac:dyDescent="0.2">
      <c r="A107" s="63" t="s">
        <v>504</v>
      </c>
      <c r="B107" s="60" t="s">
        <v>506</v>
      </c>
      <c r="C107" s="64" t="s">
        <v>508</v>
      </c>
      <c r="D107" s="62">
        <v>12000</v>
      </c>
      <c r="E107" s="62">
        <v>0</v>
      </c>
    </row>
    <row r="108" spans="1:5" x14ac:dyDescent="0.2">
      <c r="C108" s="13" t="s">
        <v>69</v>
      </c>
      <c r="D108" s="4">
        <f>SUM(D109:D155)</f>
        <v>884062.78999999992</v>
      </c>
      <c r="E108" s="4">
        <f>SUM(E109:E155)</f>
        <v>1024267.3400000001</v>
      </c>
    </row>
    <row r="109" spans="1:5" x14ac:dyDescent="0.2">
      <c r="A109" s="20" t="s">
        <v>70</v>
      </c>
      <c r="B109" s="47">
        <v>570921</v>
      </c>
      <c r="C109" s="21" t="s">
        <v>267</v>
      </c>
      <c r="D109" s="2">
        <v>30000</v>
      </c>
      <c r="E109" s="2">
        <v>30000</v>
      </c>
    </row>
    <row r="110" spans="1:5" x14ac:dyDescent="0.2">
      <c r="A110" s="20" t="s">
        <v>347</v>
      </c>
      <c r="B110" s="47">
        <v>570922</v>
      </c>
      <c r="C110" s="31" t="s">
        <v>111</v>
      </c>
      <c r="D110" s="2">
        <v>18000</v>
      </c>
      <c r="E110" s="2">
        <v>18000</v>
      </c>
    </row>
    <row r="111" spans="1:5" x14ac:dyDescent="0.2">
      <c r="A111" s="20" t="s">
        <v>71</v>
      </c>
      <c r="B111" s="47">
        <v>570917</v>
      </c>
      <c r="C111" s="21" t="s">
        <v>218</v>
      </c>
      <c r="D111" s="2">
        <v>3000</v>
      </c>
      <c r="E111" s="2">
        <v>3000</v>
      </c>
    </row>
    <row r="112" spans="1:5" x14ac:dyDescent="0.2">
      <c r="A112" s="20" t="s">
        <v>72</v>
      </c>
      <c r="B112" s="47">
        <v>570918</v>
      </c>
      <c r="C112" s="31" t="s">
        <v>78</v>
      </c>
      <c r="D112" s="2">
        <v>6500</v>
      </c>
      <c r="E112" s="2">
        <v>6000</v>
      </c>
    </row>
    <row r="113" spans="1:5" x14ac:dyDescent="0.2">
      <c r="A113" s="20" t="s">
        <v>73</v>
      </c>
      <c r="B113" s="47">
        <v>570913</v>
      </c>
      <c r="C113" s="21" t="s">
        <v>219</v>
      </c>
      <c r="D113" s="2">
        <v>40000</v>
      </c>
      <c r="E113" s="2">
        <v>40000</v>
      </c>
    </row>
    <row r="114" spans="1:5" x14ac:dyDescent="0.2">
      <c r="A114" s="20" t="s">
        <v>74</v>
      </c>
      <c r="B114" s="47">
        <v>570914</v>
      </c>
      <c r="C114" s="31" t="s">
        <v>80</v>
      </c>
      <c r="D114" s="2">
        <v>25000</v>
      </c>
      <c r="E114" s="2">
        <v>20000</v>
      </c>
    </row>
    <row r="115" spans="1:5" x14ac:dyDescent="0.2">
      <c r="A115" s="20" t="s">
        <v>75</v>
      </c>
      <c r="B115" s="47">
        <v>570919</v>
      </c>
      <c r="C115" s="21" t="s">
        <v>220</v>
      </c>
      <c r="D115" s="2">
        <v>15000</v>
      </c>
      <c r="E115" s="2">
        <v>5000</v>
      </c>
    </row>
    <row r="116" spans="1:5" x14ac:dyDescent="0.2">
      <c r="A116" s="20" t="s">
        <v>76</v>
      </c>
      <c r="B116" s="47">
        <v>570920</v>
      </c>
      <c r="C116" s="31" t="s">
        <v>82</v>
      </c>
      <c r="D116" s="2">
        <v>8000</v>
      </c>
      <c r="E116" s="2">
        <v>2000</v>
      </c>
    </row>
    <row r="117" spans="1:5" x14ac:dyDescent="0.2">
      <c r="A117" s="20" t="s">
        <v>77</v>
      </c>
      <c r="B117" s="47">
        <v>570901</v>
      </c>
      <c r="C117" s="21" t="s">
        <v>221</v>
      </c>
      <c r="D117" s="2">
        <v>4500</v>
      </c>
      <c r="E117" s="2">
        <v>4500</v>
      </c>
    </row>
    <row r="118" spans="1:5" x14ac:dyDescent="0.2">
      <c r="A118" s="20" t="s">
        <v>79</v>
      </c>
      <c r="B118" s="47">
        <v>570902</v>
      </c>
      <c r="C118" s="31" t="s">
        <v>84</v>
      </c>
      <c r="D118" s="2">
        <v>2000</v>
      </c>
      <c r="E118" s="2">
        <v>2000</v>
      </c>
    </row>
    <row r="119" spans="1:5" x14ac:dyDescent="0.2">
      <c r="A119" s="20" t="s">
        <v>81</v>
      </c>
      <c r="B119" s="47">
        <v>570903</v>
      </c>
      <c r="C119" s="21" t="s">
        <v>222</v>
      </c>
      <c r="D119" s="2">
        <v>1500</v>
      </c>
      <c r="E119" s="2">
        <v>1500</v>
      </c>
    </row>
    <row r="120" spans="1:5" x14ac:dyDescent="0.2">
      <c r="A120" s="20" t="s">
        <v>83</v>
      </c>
      <c r="B120" s="47">
        <v>570904</v>
      </c>
      <c r="C120" s="31" t="s">
        <v>350</v>
      </c>
      <c r="D120" s="2">
        <v>0</v>
      </c>
      <c r="E120" s="2">
        <v>0</v>
      </c>
    </row>
    <row r="121" spans="1:5" x14ac:dyDescent="0.2">
      <c r="A121" s="20" t="s">
        <v>85</v>
      </c>
      <c r="B121" s="47">
        <v>570907</v>
      </c>
      <c r="C121" s="21" t="s">
        <v>223</v>
      </c>
      <c r="D121" s="2">
        <v>10000</v>
      </c>
      <c r="E121" s="2">
        <v>10000</v>
      </c>
    </row>
    <row r="122" spans="1:5" x14ac:dyDescent="0.2">
      <c r="A122" s="20" t="s">
        <v>87</v>
      </c>
      <c r="B122" s="47">
        <v>570908</v>
      </c>
      <c r="C122" s="31" t="s">
        <v>269</v>
      </c>
      <c r="D122" s="2">
        <v>5000</v>
      </c>
      <c r="E122" s="2">
        <v>500</v>
      </c>
    </row>
    <row r="123" spans="1:5" x14ac:dyDescent="0.2">
      <c r="A123" s="20" t="s">
        <v>89</v>
      </c>
      <c r="B123" s="47">
        <v>570960</v>
      </c>
      <c r="C123" s="31" t="s">
        <v>86</v>
      </c>
      <c r="D123" s="2">
        <v>60000</v>
      </c>
      <c r="E123" s="2">
        <v>60000</v>
      </c>
    </row>
    <row r="124" spans="1:5" x14ac:dyDescent="0.2">
      <c r="A124" s="20" t="s">
        <v>90</v>
      </c>
      <c r="B124" s="47">
        <v>570965</v>
      </c>
      <c r="C124" s="31" t="s">
        <v>88</v>
      </c>
      <c r="D124" s="2">
        <v>50000</v>
      </c>
      <c r="E124" s="2">
        <v>45000</v>
      </c>
    </row>
    <row r="125" spans="1:5" x14ac:dyDescent="0.2">
      <c r="A125" s="20" t="s">
        <v>348</v>
      </c>
      <c r="B125" s="47">
        <v>570975</v>
      </c>
      <c r="C125" s="31" t="s">
        <v>91</v>
      </c>
      <c r="D125" s="2">
        <v>2000</v>
      </c>
      <c r="E125" s="2">
        <v>2000</v>
      </c>
    </row>
    <row r="126" spans="1:5" x14ac:dyDescent="0.2">
      <c r="A126" s="20" t="s">
        <v>92</v>
      </c>
      <c r="B126" s="47">
        <v>570980</v>
      </c>
      <c r="C126" s="21" t="s">
        <v>409</v>
      </c>
      <c r="D126" s="2">
        <v>2000</v>
      </c>
      <c r="E126" s="2">
        <v>2000</v>
      </c>
    </row>
    <row r="127" spans="1:5" x14ac:dyDescent="0.2">
      <c r="A127" s="20" t="s">
        <v>93</v>
      </c>
      <c r="B127" s="47">
        <v>570981</v>
      </c>
      <c r="C127" s="21" t="s">
        <v>255</v>
      </c>
      <c r="D127" s="2">
        <v>6500</v>
      </c>
      <c r="E127" s="2">
        <v>6000</v>
      </c>
    </row>
    <row r="128" spans="1:5" x14ac:dyDescent="0.2">
      <c r="A128" s="20" t="s">
        <v>94</v>
      </c>
      <c r="B128" s="47">
        <v>570982</v>
      </c>
      <c r="C128" s="21" t="s">
        <v>256</v>
      </c>
      <c r="D128" s="2">
        <v>30000</v>
      </c>
      <c r="E128" s="2">
        <v>30000</v>
      </c>
    </row>
    <row r="129" spans="1:5" x14ac:dyDescent="0.2">
      <c r="A129" s="20" t="s">
        <v>95</v>
      </c>
      <c r="B129" s="47">
        <v>570983</v>
      </c>
      <c r="C129" s="21" t="s">
        <v>257</v>
      </c>
      <c r="D129" s="2">
        <v>0</v>
      </c>
      <c r="E129" s="2">
        <v>0</v>
      </c>
    </row>
    <row r="130" spans="1:5" x14ac:dyDescent="0.2">
      <c r="A130" s="20" t="s">
        <v>96</v>
      </c>
      <c r="B130" s="47">
        <v>570984</v>
      </c>
      <c r="C130" s="21" t="s">
        <v>410</v>
      </c>
      <c r="D130" s="2">
        <v>0</v>
      </c>
      <c r="E130" s="2">
        <v>0</v>
      </c>
    </row>
    <row r="131" spans="1:5" x14ac:dyDescent="0.2">
      <c r="A131" s="20" t="s">
        <v>97</v>
      </c>
      <c r="B131" s="47">
        <v>570985</v>
      </c>
      <c r="C131" s="21" t="s">
        <v>451</v>
      </c>
      <c r="D131" s="2">
        <v>45000</v>
      </c>
      <c r="E131" s="2">
        <v>55000</v>
      </c>
    </row>
    <row r="132" spans="1:5" x14ac:dyDescent="0.2">
      <c r="A132" s="20" t="s">
        <v>411</v>
      </c>
      <c r="B132" s="47">
        <v>570986</v>
      </c>
      <c r="C132" s="21" t="s">
        <v>275</v>
      </c>
      <c r="D132" s="2">
        <v>0</v>
      </c>
      <c r="E132" s="2">
        <v>0</v>
      </c>
    </row>
    <row r="133" spans="1:5" x14ac:dyDescent="0.2">
      <c r="A133" s="20" t="s">
        <v>99</v>
      </c>
      <c r="B133" s="47">
        <v>610103</v>
      </c>
      <c r="C133" s="18" t="s">
        <v>226</v>
      </c>
      <c r="D133" s="2">
        <v>26000</v>
      </c>
      <c r="E133" s="2">
        <v>26000</v>
      </c>
    </row>
    <row r="134" spans="1:5" x14ac:dyDescent="0.2">
      <c r="A134" s="20" t="s">
        <v>101</v>
      </c>
      <c r="B134" s="47">
        <v>610102</v>
      </c>
      <c r="C134" s="31" t="s">
        <v>349</v>
      </c>
      <c r="D134" s="2">
        <v>0</v>
      </c>
      <c r="E134" s="2">
        <v>0</v>
      </c>
    </row>
    <row r="135" spans="1:5" x14ac:dyDescent="0.2">
      <c r="A135" s="20" t="s">
        <v>102</v>
      </c>
      <c r="B135" s="47">
        <v>610104</v>
      </c>
      <c r="C135" s="21" t="s">
        <v>227</v>
      </c>
      <c r="D135" s="2">
        <v>30000</v>
      </c>
      <c r="E135" s="2">
        <v>65000</v>
      </c>
    </row>
    <row r="136" spans="1:5" x14ac:dyDescent="0.2">
      <c r="A136" s="20" t="s">
        <v>103</v>
      </c>
      <c r="B136" s="47">
        <v>610105</v>
      </c>
      <c r="C136" s="21" t="s">
        <v>460</v>
      </c>
      <c r="D136" s="2">
        <v>0</v>
      </c>
      <c r="E136" s="2">
        <v>10000</v>
      </c>
    </row>
    <row r="137" spans="1:5" x14ac:dyDescent="0.2">
      <c r="A137" s="20" t="s">
        <v>412</v>
      </c>
      <c r="B137" s="47">
        <v>610107</v>
      </c>
      <c r="C137" s="21" t="s">
        <v>205</v>
      </c>
      <c r="D137" s="2">
        <v>0</v>
      </c>
      <c r="E137" s="2">
        <v>0</v>
      </c>
    </row>
    <row r="138" spans="1:5" ht="19.5" customHeight="1" x14ac:dyDescent="0.2">
      <c r="A138" s="20" t="s">
        <v>104</v>
      </c>
      <c r="B138" s="47">
        <v>610110</v>
      </c>
      <c r="C138" s="21" t="s">
        <v>224</v>
      </c>
      <c r="D138" s="2">
        <v>8000</v>
      </c>
      <c r="E138" s="2">
        <v>8000</v>
      </c>
    </row>
    <row r="139" spans="1:5" ht="24" customHeight="1" x14ac:dyDescent="0.2">
      <c r="A139" s="20" t="s">
        <v>105</v>
      </c>
      <c r="B139" s="47">
        <v>610111</v>
      </c>
      <c r="C139" s="21" t="s">
        <v>228</v>
      </c>
      <c r="D139" s="2">
        <v>50000</v>
      </c>
      <c r="E139" s="2">
        <v>50000</v>
      </c>
    </row>
    <row r="140" spans="1:5" ht="16.5" customHeight="1" x14ac:dyDescent="0.2">
      <c r="A140" s="20" t="s">
        <v>413</v>
      </c>
      <c r="B140" s="47">
        <v>610112</v>
      </c>
      <c r="C140" s="31" t="s">
        <v>98</v>
      </c>
      <c r="D140" s="2">
        <v>165000</v>
      </c>
      <c r="E140" s="2">
        <v>160000</v>
      </c>
    </row>
    <row r="141" spans="1:5" ht="16.5" customHeight="1" x14ac:dyDescent="0.2">
      <c r="A141" s="20" t="s">
        <v>106</v>
      </c>
      <c r="B141" s="47">
        <v>610114</v>
      </c>
      <c r="C141" s="21" t="s">
        <v>415</v>
      </c>
      <c r="D141" s="2">
        <v>50000</v>
      </c>
      <c r="E141" s="2">
        <v>40000</v>
      </c>
    </row>
    <row r="142" spans="1:5" ht="16.5" customHeight="1" x14ac:dyDescent="0.2">
      <c r="A142" s="20" t="s">
        <v>414</v>
      </c>
      <c r="B142" s="47">
        <v>610115</v>
      </c>
      <c r="C142" s="31" t="s">
        <v>416</v>
      </c>
      <c r="D142" s="2">
        <v>500</v>
      </c>
      <c r="E142" s="2">
        <v>500</v>
      </c>
    </row>
    <row r="143" spans="1:5" x14ac:dyDescent="0.2">
      <c r="A143" s="20" t="s">
        <v>108</v>
      </c>
      <c r="B143" s="47">
        <v>610130</v>
      </c>
      <c r="C143" s="21" t="s">
        <v>100</v>
      </c>
      <c r="D143" s="2">
        <v>500</v>
      </c>
      <c r="E143" s="2">
        <v>500</v>
      </c>
    </row>
    <row r="144" spans="1:5" x14ac:dyDescent="0.2">
      <c r="A144" s="20" t="s">
        <v>110</v>
      </c>
      <c r="B144" s="47">
        <v>610136</v>
      </c>
      <c r="C144" s="21" t="s">
        <v>260</v>
      </c>
      <c r="D144" s="2">
        <v>10000</v>
      </c>
      <c r="E144" s="2">
        <v>9000</v>
      </c>
    </row>
    <row r="145" spans="1:6" x14ac:dyDescent="0.2">
      <c r="A145" s="20" t="s">
        <v>201</v>
      </c>
      <c r="B145" s="47">
        <v>610137</v>
      </c>
      <c r="C145" s="21" t="s">
        <v>461</v>
      </c>
      <c r="D145" s="2">
        <v>500</v>
      </c>
      <c r="E145" s="2">
        <v>500</v>
      </c>
    </row>
    <row r="146" spans="1:6" x14ac:dyDescent="0.2">
      <c r="A146" s="20" t="s">
        <v>204</v>
      </c>
      <c r="B146" s="47">
        <v>610150</v>
      </c>
      <c r="C146" s="21" t="s">
        <v>462</v>
      </c>
      <c r="D146" s="2">
        <v>10000</v>
      </c>
      <c r="E146" s="2">
        <v>4500</v>
      </c>
    </row>
    <row r="147" spans="1:6" x14ac:dyDescent="0.2">
      <c r="A147" s="20" t="s">
        <v>230</v>
      </c>
      <c r="B147" s="47">
        <v>610501</v>
      </c>
      <c r="C147" s="21" t="s">
        <v>229</v>
      </c>
      <c r="D147" s="2">
        <v>21784.799999999999</v>
      </c>
      <c r="E147" s="2">
        <v>21784.799999999999</v>
      </c>
    </row>
    <row r="148" spans="1:6" x14ac:dyDescent="0.2">
      <c r="A148" s="20" t="s">
        <v>261</v>
      </c>
      <c r="B148" s="47">
        <v>610513</v>
      </c>
      <c r="C148" s="21" t="s">
        <v>225</v>
      </c>
      <c r="D148" s="2">
        <v>7200</v>
      </c>
      <c r="E148" s="2">
        <v>7200</v>
      </c>
    </row>
    <row r="149" spans="1:6" x14ac:dyDescent="0.2">
      <c r="A149" s="20" t="s">
        <v>262</v>
      </c>
      <c r="B149" s="47">
        <v>610530</v>
      </c>
      <c r="C149" s="21" t="s">
        <v>107</v>
      </c>
      <c r="D149" s="2">
        <v>1120</v>
      </c>
      <c r="E149" s="2">
        <v>1120</v>
      </c>
    </row>
    <row r="150" spans="1:6" x14ac:dyDescent="0.2">
      <c r="A150" s="20" t="s">
        <v>263</v>
      </c>
      <c r="B150" s="47" t="s">
        <v>515</v>
      </c>
      <c r="C150" s="21" t="s">
        <v>109</v>
      </c>
      <c r="D150" s="2">
        <f>97664.42-1750-8775.63+0.15</f>
        <v>87138.939999999988</v>
      </c>
      <c r="E150" s="2">
        <v>150367.54</v>
      </c>
    </row>
    <row r="151" spans="1:6" x14ac:dyDescent="0.2">
      <c r="A151" s="20" t="s">
        <v>417</v>
      </c>
      <c r="B151" s="47">
        <v>610118</v>
      </c>
      <c r="C151" s="31" t="s">
        <v>463</v>
      </c>
      <c r="D151" s="2">
        <v>6000</v>
      </c>
      <c r="E151" s="2">
        <v>5000</v>
      </c>
    </row>
    <row r="152" spans="1:6" ht="25.5" x14ac:dyDescent="0.2">
      <c r="A152" s="20" t="s">
        <v>464</v>
      </c>
      <c r="B152" s="47">
        <v>570987</v>
      </c>
      <c r="C152" s="21" t="s">
        <v>465</v>
      </c>
      <c r="D152" s="2">
        <v>0</v>
      </c>
      <c r="E152" s="2">
        <v>100000</v>
      </c>
    </row>
    <row r="153" spans="1:6" ht="25.5" x14ac:dyDescent="0.2">
      <c r="A153" s="20" t="s">
        <v>469</v>
      </c>
      <c r="B153" s="47">
        <v>570988</v>
      </c>
      <c r="C153" s="21" t="s">
        <v>470</v>
      </c>
      <c r="D153" s="2">
        <v>0</v>
      </c>
      <c r="E153" s="2">
        <v>22295</v>
      </c>
    </row>
    <row r="154" spans="1:6" s="62" customFormat="1" ht="25.5" x14ac:dyDescent="0.2">
      <c r="A154" s="63" t="s">
        <v>509</v>
      </c>
      <c r="B154" s="60" t="s">
        <v>511</v>
      </c>
      <c r="C154" s="64" t="s">
        <v>513</v>
      </c>
      <c r="D154" s="62">
        <v>22013.95</v>
      </c>
      <c r="E154" s="62">
        <v>0</v>
      </c>
    </row>
    <row r="155" spans="1:6" s="62" customFormat="1" ht="25.5" x14ac:dyDescent="0.2">
      <c r="A155" s="63" t="s">
        <v>510</v>
      </c>
      <c r="B155" s="60" t="s">
        <v>512</v>
      </c>
      <c r="C155" s="64" t="s">
        <v>514</v>
      </c>
      <c r="D155" s="62">
        <v>24305.1</v>
      </c>
      <c r="E155" s="62">
        <v>0</v>
      </c>
    </row>
    <row r="156" spans="1:6" ht="25.5" x14ac:dyDescent="0.2">
      <c r="B156" s="3" t="s">
        <v>112</v>
      </c>
      <c r="C156" s="4"/>
      <c r="D156" s="3">
        <f>D157</f>
        <v>118000</v>
      </c>
      <c r="E156" s="3">
        <f>E157</f>
        <v>108000</v>
      </c>
      <c r="F156" s="14">
        <f>D156-E156</f>
        <v>10000</v>
      </c>
    </row>
    <row r="157" spans="1:6" x14ac:dyDescent="0.2">
      <c r="C157" s="13" t="s">
        <v>113</v>
      </c>
      <c r="D157" s="4">
        <f>SUM(D158:D164)</f>
        <v>118000</v>
      </c>
      <c r="E157" s="4">
        <f>SUM(E158:E164)</f>
        <v>108000</v>
      </c>
      <c r="F157" s="42">
        <f>F156/E156</f>
        <v>9.2592592592592587E-2</v>
      </c>
    </row>
    <row r="158" spans="1:6" x14ac:dyDescent="0.2">
      <c r="A158" s="20" t="s">
        <v>114</v>
      </c>
      <c r="B158" s="47">
        <v>651110</v>
      </c>
      <c r="C158" s="21" t="s">
        <v>231</v>
      </c>
      <c r="D158" s="2">
        <v>72000</v>
      </c>
      <c r="E158" s="2">
        <v>62000</v>
      </c>
    </row>
    <row r="159" spans="1:6" x14ac:dyDescent="0.2">
      <c r="A159" s="20" t="s">
        <v>115</v>
      </c>
      <c r="B159" s="47">
        <v>651115</v>
      </c>
      <c r="C159" s="21" t="s">
        <v>232</v>
      </c>
      <c r="D159" s="2">
        <v>3000</v>
      </c>
      <c r="E159" s="2">
        <v>3000</v>
      </c>
    </row>
    <row r="160" spans="1:6" x14ac:dyDescent="0.2">
      <c r="A160" s="20" t="s">
        <v>116</v>
      </c>
      <c r="B160" s="47">
        <v>651117</v>
      </c>
      <c r="C160" s="31" t="s">
        <v>438</v>
      </c>
      <c r="D160" s="2">
        <v>2000</v>
      </c>
      <c r="E160" s="2">
        <v>2000</v>
      </c>
    </row>
    <row r="161" spans="1:7" x14ac:dyDescent="0.2">
      <c r="A161" s="20" t="s">
        <v>117</v>
      </c>
      <c r="B161" s="47">
        <v>650701</v>
      </c>
      <c r="C161" s="21" t="s">
        <v>233</v>
      </c>
      <c r="D161" s="2">
        <v>25000</v>
      </c>
      <c r="E161" s="2">
        <v>25000</v>
      </c>
    </row>
    <row r="162" spans="1:7" x14ac:dyDescent="0.2">
      <c r="A162" s="20" t="s">
        <v>118</v>
      </c>
      <c r="B162" s="47">
        <v>650702</v>
      </c>
      <c r="C162" s="31" t="s">
        <v>203</v>
      </c>
      <c r="D162" s="2">
        <v>12000</v>
      </c>
      <c r="E162" s="2">
        <v>12000</v>
      </c>
    </row>
    <row r="163" spans="1:7" x14ac:dyDescent="0.2">
      <c r="A163" s="20" t="s">
        <v>439</v>
      </c>
      <c r="B163" s="47">
        <v>650903</v>
      </c>
      <c r="C163" s="31" t="s">
        <v>278</v>
      </c>
      <c r="D163" s="2">
        <v>0</v>
      </c>
      <c r="E163" s="2">
        <v>0</v>
      </c>
    </row>
    <row r="164" spans="1:7" x14ac:dyDescent="0.2">
      <c r="A164" s="20" t="s">
        <v>456</v>
      </c>
      <c r="B164" s="47">
        <v>650105</v>
      </c>
      <c r="C164" s="31" t="s">
        <v>457</v>
      </c>
      <c r="D164" s="2">
        <v>4000</v>
      </c>
      <c r="E164" s="2">
        <v>4000</v>
      </c>
    </row>
    <row r="165" spans="1:7" x14ac:dyDescent="0.2">
      <c r="B165" s="3" t="s">
        <v>119</v>
      </c>
      <c r="C165" s="4"/>
      <c r="D165" s="3">
        <f>D166+D182+D191+D193+D195</f>
        <v>923630.30999999982</v>
      </c>
      <c r="E165" s="3">
        <f>E166+E182+E191+E193+E195</f>
        <v>899541.80999999994</v>
      </c>
      <c r="F165" s="14">
        <f>D165-E165</f>
        <v>24088.499999999884</v>
      </c>
    </row>
    <row r="166" spans="1:7" x14ac:dyDescent="0.2">
      <c r="C166" s="13" t="s">
        <v>120</v>
      </c>
      <c r="D166" s="4">
        <f>SUM(D167:D181)</f>
        <v>720225.37999999989</v>
      </c>
      <c r="E166" s="4">
        <f>SUM(E167:E181)</f>
        <v>699634.7699999999</v>
      </c>
      <c r="F166" s="42">
        <f>F165/E165</f>
        <v>2.6778633002061222E-2</v>
      </c>
    </row>
    <row r="167" spans="1:7" x14ac:dyDescent="0.2">
      <c r="A167" s="20" t="s">
        <v>121</v>
      </c>
      <c r="B167" s="47">
        <v>670001</v>
      </c>
      <c r="C167" s="21" t="s">
        <v>418</v>
      </c>
      <c r="D167" s="2">
        <v>100646.28</v>
      </c>
      <c r="E167" s="2">
        <v>100494.38</v>
      </c>
    </row>
    <row r="168" spans="1:7" x14ac:dyDescent="0.2">
      <c r="A168" s="20" t="s">
        <v>122</v>
      </c>
      <c r="B168" s="47">
        <v>670002</v>
      </c>
      <c r="C168" s="21" t="s">
        <v>234</v>
      </c>
      <c r="D168" s="2">
        <v>421913.57</v>
      </c>
      <c r="E168" s="2">
        <v>414684.17</v>
      </c>
    </row>
    <row r="169" spans="1:7" ht="25.5" x14ac:dyDescent="0.2">
      <c r="A169" s="20" t="s">
        <v>123</v>
      </c>
      <c r="B169" s="47">
        <v>670003</v>
      </c>
      <c r="C169" s="31" t="s">
        <v>124</v>
      </c>
      <c r="D169" s="2">
        <v>48012.74</v>
      </c>
      <c r="E169" s="2">
        <v>47522.04</v>
      </c>
    </row>
    <row r="170" spans="1:7" ht="25.5" x14ac:dyDescent="0.2">
      <c r="A170" s="20" t="s">
        <v>419</v>
      </c>
      <c r="B170" s="47">
        <v>670005</v>
      </c>
      <c r="C170" s="21" t="s">
        <v>441</v>
      </c>
      <c r="D170" s="2">
        <v>0</v>
      </c>
      <c r="E170" s="2">
        <v>0</v>
      </c>
    </row>
    <row r="171" spans="1:7" x14ac:dyDescent="0.2">
      <c r="A171" s="20" t="s">
        <v>125</v>
      </c>
      <c r="B171" s="47">
        <v>670011</v>
      </c>
      <c r="C171" s="21" t="s">
        <v>235</v>
      </c>
      <c r="D171" s="2">
        <v>37157.61</v>
      </c>
      <c r="E171" s="2">
        <v>47725.82</v>
      </c>
    </row>
    <row r="172" spans="1:7" x14ac:dyDescent="0.2">
      <c r="A172" s="20" t="s">
        <v>126</v>
      </c>
      <c r="B172" s="47">
        <v>670014</v>
      </c>
      <c r="C172" s="31" t="s">
        <v>281</v>
      </c>
      <c r="D172" s="2">
        <v>8181.78</v>
      </c>
      <c r="E172" s="2">
        <v>6781.81</v>
      </c>
      <c r="F172" s="11"/>
    </row>
    <row r="173" spans="1:7" x14ac:dyDescent="0.2">
      <c r="A173" s="20" t="s">
        <v>127</v>
      </c>
      <c r="B173" s="47">
        <v>670015</v>
      </c>
      <c r="C173" s="21" t="s">
        <v>443</v>
      </c>
      <c r="D173" s="2">
        <v>0</v>
      </c>
      <c r="E173" s="2">
        <v>0</v>
      </c>
      <c r="F173" s="11"/>
    </row>
    <row r="174" spans="1:7" x14ac:dyDescent="0.2">
      <c r="A174" s="20" t="s">
        <v>128</v>
      </c>
      <c r="B174" s="47">
        <v>670012</v>
      </c>
      <c r="C174" s="21" t="s">
        <v>420</v>
      </c>
      <c r="D174" s="2">
        <v>12792.49</v>
      </c>
      <c r="E174" s="2">
        <v>12792.49</v>
      </c>
      <c r="F174" s="11"/>
    </row>
    <row r="175" spans="1:7" x14ac:dyDescent="0.2">
      <c r="A175" s="20" t="s">
        <v>129</v>
      </c>
      <c r="B175" s="47">
        <v>670013</v>
      </c>
      <c r="C175" s="21" t="s">
        <v>236</v>
      </c>
      <c r="D175" s="2">
        <v>76625.33</v>
      </c>
      <c r="E175" s="2">
        <v>56557.72</v>
      </c>
      <c r="G175" s="10"/>
    </row>
    <row r="176" spans="1:7" x14ac:dyDescent="0.2">
      <c r="A176" s="20" t="s">
        <v>130</v>
      </c>
      <c r="B176" s="47">
        <v>670016</v>
      </c>
      <c r="C176" s="31" t="s">
        <v>282</v>
      </c>
      <c r="D176" s="2">
        <v>9039.3700000000008</v>
      </c>
      <c r="E176" s="2">
        <v>7220.13</v>
      </c>
      <c r="F176" s="11"/>
    </row>
    <row r="177" spans="1:7" ht="25.5" x14ac:dyDescent="0.2">
      <c r="A177" s="20" t="s">
        <v>280</v>
      </c>
      <c r="B177" s="47">
        <v>670017</v>
      </c>
      <c r="C177" s="21" t="s">
        <v>445</v>
      </c>
      <c r="D177" s="2">
        <v>0</v>
      </c>
      <c r="E177" s="2">
        <v>0</v>
      </c>
      <c r="F177" s="11"/>
    </row>
    <row r="178" spans="1:7" x14ac:dyDescent="0.2">
      <c r="A178" s="20" t="s">
        <v>440</v>
      </c>
      <c r="B178" s="47">
        <v>670020</v>
      </c>
      <c r="C178" s="21" t="s">
        <v>237</v>
      </c>
      <c r="D178" s="2">
        <v>5205.5200000000004</v>
      </c>
      <c r="E178" s="2">
        <v>5202.49</v>
      </c>
    </row>
    <row r="179" spans="1:7" x14ac:dyDescent="0.2">
      <c r="A179" s="20" t="s">
        <v>442</v>
      </c>
      <c r="B179" s="47">
        <v>670022</v>
      </c>
      <c r="C179" s="31" t="s">
        <v>283</v>
      </c>
      <c r="D179" s="2">
        <v>650.69000000000005</v>
      </c>
      <c r="E179" s="2">
        <v>653.72</v>
      </c>
      <c r="F179" s="11"/>
    </row>
    <row r="180" spans="1:7" x14ac:dyDescent="0.2">
      <c r="A180" s="20" t="s">
        <v>444</v>
      </c>
      <c r="B180" s="47">
        <v>670030</v>
      </c>
      <c r="C180" s="21" t="s">
        <v>273</v>
      </c>
      <c r="D180" s="2">
        <v>0</v>
      </c>
      <c r="E180" s="2">
        <v>0</v>
      </c>
      <c r="F180" s="11"/>
    </row>
    <row r="181" spans="1:7" x14ac:dyDescent="0.2">
      <c r="A181" s="20" t="s">
        <v>454</v>
      </c>
      <c r="B181" s="47">
        <v>670021</v>
      </c>
      <c r="C181" s="21" t="s">
        <v>455</v>
      </c>
      <c r="D181" s="2">
        <v>0</v>
      </c>
      <c r="E181" s="2">
        <v>0</v>
      </c>
      <c r="F181" s="11"/>
    </row>
    <row r="182" spans="1:7" x14ac:dyDescent="0.2">
      <c r="C182" s="13" t="s">
        <v>131</v>
      </c>
      <c r="D182" s="4">
        <f>SUM(D183:D190)</f>
        <v>202404.93</v>
      </c>
      <c r="E182" s="4">
        <f>SUM(E183:E190)</f>
        <v>198907.04</v>
      </c>
    </row>
    <row r="183" spans="1:7" x14ac:dyDescent="0.2">
      <c r="A183" s="20" t="s">
        <v>132</v>
      </c>
      <c r="B183" s="47">
        <v>670100</v>
      </c>
      <c r="C183" s="21" t="s">
        <v>421</v>
      </c>
      <c r="D183" s="2">
        <v>32016.15</v>
      </c>
      <c r="E183" s="2">
        <v>31977.14</v>
      </c>
    </row>
    <row r="184" spans="1:7" x14ac:dyDescent="0.2">
      <c r="A184" s="20" t="s">
        <v>133</v>
      </c>
      <c r="B184" s="47">
        <v>670101</v>
      </c>
      <c r="C184" s="21" t="s">
        <v>238</v>
      </c>
      <c r="D184" s="2">
        <v>142453.21</v>
      </c>
      <c r="E184" s="2">
        <v>138657.79999999999</v>
      </c>
    </row>
    <row r="185" spans="1:7" ht="30" customHeight="1" x14ac:dyDescent="0.2">
      <c r="A185" s="20" t="s">
        <v>134</v>
      </c>
      <c r="B185" s="47">
        <v>670102</v>
      </c>
      <c r="C185" s="31" t="s">
        <v>135</v>
      </c>
      <c r="D185" s="2">
        <v>17255.22</v>
      </c>
      <c r="E185" s="2">
        <v>16323.15</v>
      </c>
    </row>
    <row r="186" spans="1:7" ht="30" customHeight="1" x14ac:dyDescent="0.2">
      <c r="A186" s="20" t="s">
        <v>351</v>
      </c>
      <c r="B186" s="47">
        <v>670104</v>
      </c>
      <c r="C186" s="21" t="s">
        <v>447</v>
      </c>
      <c r="D186" s="2">
        <v>0</v>
      </c>
      <c r="E186" s="2">
        <v>0</v>
      </c>
    </row>
    <row r="187" spans="1:7" ht="15" customHeight="1" x14ac:dyDescent="0.2">
      <c r="A187" s="20" t="s">
        <v>446</v>
      </c>
      <c r="B187" s="47">
        <v>670199</v>
      </c>
      <c r="C187" s="21" t="s">
        <v>287</v>
      </c>
      <c r="D187" s="2">
        <v>0</v>
      </c>
      <c r="E187" s="2">
        <v>0</v>
      </c>
      <c r="G187" s="10"/>
    </row>
    <row r="188" spans="1:7" ht="15" customHeight="1" x14ac:dyDescent="0.2">
      <c r="A188" s="20" t="s">
        <v>136</v>
      </c>
      <c r="B188" s="47">
        <v>670111</v>
      </c>
      <c r="C188" s="21" t="s">
        <v>239</v>
      </c>
      <c r="D188" s="2">
        <v>10680.35</v>
      </c>
      <c r="E188" s="2">
        <v>11948.95</v>
      </c>
      <c r="G188" s="10"/>
    </row>
    <row r="189" spans="1:7" x14ac:dyDescent="0.2">
      <c r="A189" s="20" t="s">
        <v>448</v>
      </c>
      <c r="B189" s="47">
        <v>670112</v>
      </c>
      <c r="C189" s="31" t="s">
        <v>449</v>
      </c>
      <c r="D189" s="2">
        <v>0</v>
      </c>
      <c r="E189" s="2">
        <v>0</v>
      </c>
    </row>
    <row r="190" spans="1:7" x14ac:dyDescent="0.2">
      <c r="A190" s="20" t="s">
        <v>458</v>
      </c>
      <c r="B190" s="47">
        <v>670105</v>
      </c>
      <c r="C190" s="31" t="s">
        <v>459</v>
      </c>
      <c r="D190" s="2">
        <v>0</v>
      </c>
      <c r="E190" s="2">
        <v>0</v>
      </c>
    </row>
    <row r="191" spans="1:7" x14ac:dyDescent="0.2">
      <c r="C191" s="13" t="s">
        <v>137</v>
      </c>
      <c r="D191" s="4">
        <f>D192</f>
        <v>0</v>
      </c>
      <c r="E191" s="4">
        <f>E192</f>
        <v>0</v>
      </c>
    </row>
    <row r="192" spans="1:7" x14ac:dyDescent="0.2">
      <c r="A192" s="20" t="s">
        <v>138</v>
      </c>
      <c r="B192" s="47">
        <v>670201</v>
      </c>
      <c r="C192" s="21" t="s">
        <v>240</v>
      </c>
      <c r="D192" s="2">
        <v>0</v>
      </c>
      <c r="E192" s="2">
        <v>0</v>
      </c>
    </row>
    <row r="193" spans="1:7" x14ac:dyDescent="0.2">
      <c r="A193" s="2"/>
      <c r="B193" s="47"/>
      <c r="C193" s="13" t="s">
        <v>139</v>
      </c>
      <c r="D193" s="4">
        <f>D194</f>
        <v>0</v>
      </c>
      <c r="E193" s="4">
        <f>E194</f>
        <v>0</v>
      </c>
    </row>
    <row r="194" spans="1:7" x14ac:dyDescent="0.2">
      <c r="A194" s="20" t="s">
        <v>140</v>
      </c>
      <c r="B194" s="47">
        <v>630327</v>
      </c>
      <c r="C194" s="21" t="s">
        <v>241</v>
      </c>
      <c r="D194" s="2">
        <v>0</v>
      </c>
      <c r="E194" s="2">
        <v>0</v>
      </c>
    </row>
    <row r="195" spans="1:7" x14ac:dyDescent="0.2">
      <c r="A195" s="2"/>
      <c r="B195" s="47"/>
      <c r="C195" s="13" t="s">
        <v>141</v>
      </c>
      <c r="D195" s="4">
        <f>SUM(D196:D198)</f>
        <v>1000</v>
      </c>
      <c r="E195" s="4">
        <f>SUM(E196:E198)</f>
        <v>1000</v>
      </c>
    </row>
    <row r="196" spans="1:7" x14ac:dyDescent="0.2">
      <c r="A196" s="20" t="s">
        <v>142</v>
      </c>
      <c r="B196" s="47">
        <v>630330</v>
      </c>
      <c r="C196" s="21" t="s">
        <v>143</v>
      </c>
      <c r="D196" s="2">
        <v>0</v>
      </c>
      <c r="E196" s="2">
        <v>0</v>
      </c>
    </row>
    <row r="197" spans="1:7" x14ac:dyDescent="0.2">
      <c r="A197" s="20" t="s">
        <v>144</v>
      </c>
      <c r="B197" s="47">
        <v>670351</v>
      </c>
      <c r="C197" s="21" t="s">
        <v>388</v>
      </c>
      <c r="D197" s="2">
        <v>0</v>
      </c>
      <c r="E197" s="2">
        <v>0</v>
      </c>
      <c r="G197" s="10"/>
    </row>
    <row r="198" spans="1:7" ht="15.75" x14ac:dyDescent="0.2">
      <c r="A198" s="20" t="s">
        <v>422</v>
      </c>
      <c r="B198" s="47">
        <v>670325</v>
      </c>
      <c r="C198" s="21" t="s">
        <v>423</v>
      </c>
      <c r="D198" s="2">
        <v>1000</v>
      </c>
      <c r="E198" s="2">
        <v>1000</v>
      </c>
      <c r="G198" s="43"/>
    </row>
    <row r="199" spans="1:7" ht="25.5" x14ac:dyDescent="0.2">
      <c r="B199" s="3" t="s">
        <v>145</v>
      </c>
      <c r="C199" s="4"/>
      <c r="D199" s="3">
        <f>D200+D207+D222+D224</f>
        <v>77293.52</v>
      </c>
      <c r="E199" s="3">
        <f>E200+E207+E222+E224</f>
        <v>88242.790000000008</v>
      </c>
      <c r="F199" s="14">
        <f>D199-E199</f>
        <v>-10949.270000000004</v>
      </c>
    </row>
    <row r="200" spans="1:7" x14ac:dyDescent="0.2">
      <c r="B200" s="10"/>
      <c r="C200" s="13" t="s">
        <v>354</v>
      </c>
      <c r="D200" s="4">
        <f>SUM(D201:D206)</f>
        <v>1723.06</v>
      </c>
      <c r="E200" s="4">
        <f>SUM(E201:E206)</f>
        <v>9521.9599999999991</v>
      </c>
      <c r="F200" s="42">
        <f>F199/E199</f>
        <v>-0.12408118555634974</v>
      </c>
    </row>
    <row r="201" spans="1:7" x14ac:dyDescent="0.2">
      <c r="A201" s="20" t="s">
        <v>146</v>
      </c>
      <c r="B201" s="47">
        <v>800707</v>
      </c>
      <c r="C201" s="2" t="s">
        <v>353</v>
      </c>
      <c r="D201" s="2">
        <v>0</v>
      </c>
      <c r="E201" s="2">
        <v>0</v>
      </c>
      <c r="F201" s="11"/>
    </row>
    <row r="202" spans="1:7" x14ac:dyDescent="0.2">
      <c r="A202" s="20" t="s">
        <v>147</v>
      </c>
      <c r="B202" s="47">
        <v>800709</v>
      </c>
      <c r="C202" s="2" t="s">
        <v>352</v>
      </c>
      <c r="D202" s="2">
        <v>0</v>
      </c>
      <c r="E202" s="2">
        <v>0</v>
      </c>
    </row>
    <row r="203" spans="1:7" ht="25.5" x14ac:dyDescent="0.2">
      <c r="A203" s="20" t="s">
        <v>148</v>
      </c>
      <c r="B203" s="47">
        <v>800714</v>
      </c>
      <c r="C203" s="2" t="s">
        <v>271</v>
      </c>
      <c r="D203" s="2">
        <v>0</v>
      </c>
      <c r="E203" s="2">
        <v>0</v>
      </c>
    </row>
    <row r="204" spans="1:7" x14ac:dyDescent="0.2">
      <c r="A204" s="20" t="s">
        <v>149</v>
      </c>
      <c r="B204" s="47">
        <v>800713</v>
      </c>
      <c r="C204" s="2" t="s">
        <v>270</v>
      </c>
      <c r="D204" s="2">
        <v>1723.06</v>
      </c>
      <c r="E204" s="2">
        <v>1723.06</v>
      </c>
    </row>
    <row r="205" spans="1:7" x14ac:dyDescent="0.2">
      <c r="A205" s="20" t="s">
        <v>150</v>
      </c>
      <c r="B205" s="47">
        <v>800751</v>
      </c>
      <c r="C205" s="2" t="s">
        <v>272</v>
      </c>
      <c r="D205" s="2">
        <v>0</v>
      </c>
      <c r="E205" s="2">
        <v>7798.9</v>
      </c>
    </row>
    <row r="206" spans="1:7" ht="25.5" x14ac:dyDescent="0.2">
      <c r="A206" s="20" t="s">
        <v>151</v>
      </c>
      <c r="B206" s="47">
        <v>800752</v>
      </c>
      <c r="C206" s="10" t="s">
        <v>152</v>
      </c>
      <c r="D206" s="2">
        <v>0</v>
      </c>
      <c r="E206" s="2">
        <v>0</v>
      </c>
    </row>
    <row r="207" spans="1:7" x14ac:dyDescent="0.2">
      <c r="A207" s="10"/>
      <c r="C207" s="13" t="s">
        <v>153</v>
      </c>
      <c r="D207" s="4">
        <f>SUM(D208:D221)</f>
        <v>75570.460000000006</v>
      </c>
      <c r="E207" s="4">
        <f>SUM(E208:E221)</f>
        <v>78720.83</v>
      </c>
    </row>
    <row r="208" spans="1:7" x14ac:dyDescent="0.2">
      <c r="A208" s="20" t="s">
        <v>154</v>
      </c>
      <c r="B208" s="47">
        <v>800501</v>
      </c>
      <c r="C208" s="2" t="s">
        <v>207</v>
      </c>
      <c r="D208" s="2">
        <v>26823.199999999997</v>
      </c>
      <c r="E208" s="2">
        <v>24664.45</v>
      </c>
    </row>
    <row r="209" spans="1:5" x14ac:dyDescent="0.2">
      <c r="A209" s="20" t="s">
        <v>155</v>
      </c>
      <c r="B209" s="47">
        <v>800502</v>
      </c>
      <c r="C209" s="10" t="s">
        <v>399</v>
      </c>
      <c r="D209" s="2">
        <v>20142.240000000002</v>
      </c>
      <c r="E209" s="2">
        <v>20412.68</v>
      </c>
    </row>
    <row r="210" spans="1:5" x14ac:dyDescent="0.2">
      <c r="A210" s="20" t="s">
        <v>156</v>
      </c>
      <c r="B210" s="47">
        <v>800521</v>
      </c>
      <c r="C210" s="2" t="s">
        <v>242</v>
      </c>
      <c r="D210" s="2">
        <v>6421.29</v>
      </c>
      <c r="E210" s="2">
        <v>12095.98</v>
      </c>
    </row>
    <row r="211" spans="1:5" x14ac:dyDescent="0.2">
      <c r="A211" s="20" t="s">
        <v>157</v>
      </c>
      <c r="B211" s="47">
        <v>800510</v>
      </c>
      <c r="C211" s="10" t="s">
        <v>284</v>
      </c>
      <c r="D211" s="2">
        <v>8392.9599999999991</v>
      </c>
      <c r="E211" s="2">
        <v>2554</v>
      </c>
    </row>
    <row r="212" spans="1:5" x14ac:dyDescent="0.2">
      <c r="A212" s="20" t="s">
        <v>158</v>
      </c>
      <c r="B212" s="47">
        <v>800523</v>
      </c>
      <c r="C212" s="2" t="s">
        <v>243</v>
      </c>
      <c r="D212" s="2">
        <v>1092.31</v>
      </c>
      <c r="E212" s="2">
        <v>2256.08</v>
      </c>
    </row>
    <row r="213" spans="1:5" x14ac:dyDescent="0.2">
      <c r="A213" s="20" t="s">
        <v>159</v>
      </c>
      <c r="B213" s="47">
        <v>800524</v>
      </c>
      <c r="C213" s="10" t="s">
        <v>325</v>
      </c>
      <c r="D213" s="2">
        <v>2337.64</v>
      </c>
      <c r="E213" s="2">
        <v>4220.7299999999996</v>
      </c>
    </row>
    <row r="214" spans="1:5" x14ac:dyDescent="0.2">
      <c r="A214" s="20" t="s">
        <v>208</v>
      </c>
      <c r="B214" s="47">
        <v>800526</v>
      </c>
      <c r="C214" s="2" t="s">
        <v>244</v>
      </c>
      <c r="D214" s="2">
        <v>0</v>
      </c>
      <c r="E214" s="2">
        <v>0</v>
      </c>
    </row>
    <row r="215" spans="1:5" ht="25.5" x14ac:dyDescent="0.2">
      <c r="A215" s="20" t="s">
        <v>209</v>
      </c>
      <c r="B215" s="47">
        <v>800530</v>
      </c>
      <c r="C215" s="10" t="s">
        <v>245</v>
      </c>
      <c r="D215" s="2">
        <v>0</v>
      </c>
      <c r="E215" s="2">
        <v>0</v>
      </c>
    </row>
    <row r="216" spans="1:5" x14ac:dyDescent="0.2">
      <c r="A216" s="20" t="s">
        <v>247</v>
      </c>
      <c r="B216" s="47">
        <v>800527</v>
      </c>
      <c r="C216" s="2" t="s">
        <v>246</v>
      </c>
      <c r="D216" s="2">
        <f>1353.52+500</f>
        <v>1853.52</v>
      </c>
      <c r="E216" s="2">
        <v>1353.52</v>
      </c>
    </row>
    <row r="217" spans="1:5" x14ac:dyDescent="0.2">
      <c r="A217" s="20" t="s">
        <v>250</v>
      </c>
      <c r="B217" s="47">
        <v>800528</v>
      </c>
      <c r="C217" s="10" t="s">
        <v>248</v>
      </c>
      <c r="D217" s="2">
        <v>502.61</v>
      </c>
      <c r="E217" s="2">
        <v>502.61</v>
      </c>
    </row>
    <row r="218" spans="1:5" x14ac:dyDescent="0.2">
      <c r="A218" s="20" t="s">
        <v>251</v>
      </c>
      <c r="B218" s="47">
        <v>800547</v>
      </c>
      <c r="C218" s="2" t="s">
        <v>249</v>
      </c>
      <c r="D218" s="2">
        <v>0</v>
      </c>
      <c r="E218" s="2">
        <v>0</v>
      </c>
    </row>
    <row r="219" spans="1:5" x14ac:dyDescent="0.2">
      <c r="A219" s="20" t="s">
        <v>252</v>
      </c>
      <c r="B219" s="47">
        <v>800531</v>
      </c>
      <c r="C219" s="2" t="s">
        <v>424</v>
      </c>
      <c r="D219" s="2">
        <f>6754.69+1250</f>
        <v>8004.69</v>
      </c>
      <c r="E219" s="2">
        <v>10375.98</v>
      </c>
    </row>
    <row r="220" spans="1:5" x14ac:dyDescent="0.2">
      <c r="A220" s="20" t="s">
        <v>391</v>
      </c>
      <c r="B220" s="47">
        <v>800532</v>
      </c>
      <c r="C220" s="10" t="s">
        <v>425</v>
      </c>
      <c r="D220" s="2">
        <v>0</v>
      </c>
      <c r="E220" s="2">
        <v>0</v>
      </c>
    </row>
    <row r="221" spans="1:5" ht="25.5" x14ac:dyDescent="0.2">
      <c r="A221" s="20" t="s">
        <v>398</v>
      </c>
      <c r="B221" s="47">
        <v>800536</v>
      </c>
      <c r="C221" s="10" t="s">
        <v>426</v>
      </c>
      <c r="D221" s="2">
        <v>0</v>
      </c>
      <c r="E221" s="2">
        <v>284.8</v>
      </c>
    </row>
    <row r="222" spans="1:5" x14ac:dyDescent="0.2">
      <c r="C222" s="13" t="s">
        <v>160</v>
      </c>
      <c r="D222" s="4">
        <f>D223</f>
        <v>0</v>
      </c>
      <c r="E222" s="4">
        <f>E223</f>
        <v>0</v>
      </c>
    </row>
    <row r="223" spans="1:5" x14ac:dyDescent="0.2">
      <c r="A223" s="20" t="s">
        <v>161</v>
      </c>
      <c r="C223" s="21" t="s">
        <v>162</v>
      </c>
      <c r="D223" s="2">
        <v>0</v>
      </c>
      <c r="E223" s="2">
        <v>0</v>
      </c>
    </row>
    <row r="224" spans="1:5" ht="25.5" x14ac:dyDescent="0.2">
      <c r="A224" s="2"/>
      <c r="C224" s="13" t="s">
        <v>164</v>
      </c>
      <c r="D224" s="4">
        <f>D225</f>
        <v>0</v>
      </c>
      <c r="E224" s="4">
        <f>E225</f>
        <v>0</v>
      </c>
    </row>
    <row r="225" spans="1:6" ht="25.5" x14ac:dyDescent="0.2">
      <c r="A225" s="20" t="s">
        <v>165</v>
      </c>
      <c r="B225" s="47">
        <v>830909</v>
      </c>
      <c r="C225" s="21" t="s">
        <v>163</v>
      </c>
      <c r="D225" s="2">
        <v>0</v>
      </c>
      <c r="E225" s="2">
        <v>0</v>
      </c>
    </row>
    <row r="226" spans="1:6" ht="25.5" customHeight="1" x14ac:dyDescent="0.2">
      <c r="B226" s="54" t="s">
        <v>166</v>
      </c>
      <c r="C226" s="55"/>
      <c r="D226" s="3">
        <f>D227+D230+D233+D236</f>
        <v>0</v>
      </c>
      <c r="E226" s="3">
        <f>E227+E230+E233+E236</f>
        <v>0</v>
      </c>
      <c r="F226" s="14">
        <f>D226-E226</f>
        <v>0</v>
      </c>
    </row>
    <row r="227" spans="1:6" x14ac:dyDescent="0.2">
      <c r="A227" s="10"/>
      <c r="C227" s="13" t="s">
        <v>167</v>
      </c>
      <c r="D227" s="4">
        <f>SUM(D228:D229)</f>
        <v>0</v>
      </c>
      <c r="E227" s="4">
        <f>SUM(E228:E229)</f>
        <v>0</v>
      </c>
      <c r="F227" s="11"/>
    </row>
    <row r="228" spans="1:6" x14ac:dyDescent="0.2">
      <c r="A228" s="20" t="s">
        <v>168</v>
      </c>
      <c r="B228" s="47">
        <v>510113</v>
      </c>
      <c r="C228" s="21" t="s">
        <v>169</v>
      </c>
      <c r="D228" s="2">
        <v>0</v>
      </c>
      <c r="E228" s="2">
        <v>0</v>
      </c>
    </row>
    <row r="229" spans="1:6" x14ac:dyDescent="0.2">
      <c r="A229" s="20" t="s">
        <v>170</v>
      </c>
      <c r="B229" s="47">
        <v>490113</v>
      </c>
      <c r="C229" s="21" t="s">
        <v>171</v>
      </c>
      <c r="D229" s="2">
        <v>0</v>
      </c>
      <c r="E229" s="2">
        <v>0</v>
      </c>
    </row>
    <row r="230" spans="1:6" ht="25.5" x14ac:dyDescent="0.2">
      <c r="A230" s="2"/>
      <c r="B230" s="47"/>
      <c r="C230" s="13" t="s">
        <v>184</v>
      </c>
      <c r="D230" s="4">
        <f>SUM(D231:D232)</f>
        <v>0</v>
      </c>
      <c r="E230" s="4">
        <f>SUM(E231:E232)</f>
        <v>0</v>
      </c>
    </row>
    <row r="231" spans="1:6" x14ac:dyDescent="0.2">
      <c r="A231" s="20" t="s">
        <v>172</v>
      </c>
      <c r="B231" s="47">
        <v>510113</v>
      </c>
      <c r="C231" s="21" t="s">
        <v>173</v>
      </c>
      <c r="D231" s="2">
        <v>0</v>
      </c>
      <c r="E231" s="2">
        <v>0</v>
      </c>
    </row>
    <row r="232" spans="1:6" x14ac:dyDescent="0.2">
      <c r="A232" s="20" t="s">
        <v>174</v>
      </c>
      <c r="B232" s="47">
        <v>490113</v>
      </c>
      <c r="C232" s="21" t="s">
        <v>175</v>
      </c>
      <c r="D232" s="2">
        <v>0</v>
      </c>
      <c r="E232" s="2">
        <v>0</v>
      </c>
    </row>
    <row r="233" spans="1:6" ht="25.5" x14ac:dyDescent="0.2">
      <c r="A233" s="2"/>
      <c r="B233" s="47"/>
      <c r="C233" s="13" t="s">
        <v>185</v>
      </c>
      <c r="D233" s="4">
        <f>SUM(D234:D235)</f>
        <v>0</v>
      </c>
      <c r="E233" s="4">
        <f>SUM(E234:E235)</f>
        <v>0</v>
      </c>
    </row>
    <row r="234" spans="1:6" x14ac:dyDescent="0.2">
      <c r="A234" s="20" t="s">
        <v>176</v>
      </c>
      <c r="B234" s="47">
        <v>510113</v>
      </c>
      <c r="C234" s="21" t="s">
        <v>177</v>
      </c>
      <c r="D234" s="2">
        <v>0</v>
      </c>
      <c r="E234" s="2">
        <v>0</v>
      </c>
    </row>
    <row r="235" spans="1:6" x14ac:dyDescent="0.2">
      <c r="A235" s="20" t="s">
        <v>178</v>
      </c>
      <c r="B235" s="47">
        <v>490113</v>
      </c>
      <c r="C235" s="21" t="s">
        <v>179</v>
      </c>
      <c r="D235" s="2">
        <v>0</v>
      </c>
      <c r="E235" s="2">
        <v>0</v>
      </c>
    </row>
    <row r="236" spans="1:6" x14ac:dyDescent="0.2">
      <c r="A236" s="2"/>
      <c r="B236" s="47"/>
      <c r="C236" s="13" t="s">
        <v>186</v>
      </c>
      <c r="D236" s="4">
        <f>SUM(D237:D238)</f>
        <v>0</v>
      </c>
      <c r="E236" s="4">
        <f>SUM(E237:E238)</f>
        <v>0</v>
      </c>
    </row>
    <row r="237" spans="1:6" x14ac:dyDescent="0.2">
      <c r="A237" s="20" t="s">
        <v>180</v>
      </c>
      <c r="B237" s="47">
        <v>510103</v>
      </c>
      <c r="C237" s="21" t="s">
        <v>181</v>
      </c>
      <c r="D237" s="2">
        <v>0</v>
      </c>
      <c r="E237" s="2">
        <v>8407.2800000000007</v>
      </c>
    </row>
    <row r="238" spans="1:6" x14ac:dyDescent="0.2">
      <c r="A238" s="20" t="s">
        <v>182</v>
      </c>
      <c r="B238" s="47">
        <v>490103</v>
      </c>
      <c r="C238" s="21" t="s">
        <v>183</v>
      </c>
      <c r="D238" s="2">
        <v>0</v>
      </c>
      <c r="E238" s="2">
        <v>-8407.2800000000007</v>
      </c>
    </row>
    <row r="239" spans="1:6" ht="15" customHeight="1" x14ac:dyDescent="0.2">
      <c r="B239" s="54" t="s">
        <v>187</v>
      </c>
      <c r="C239" s="55"/>
      <c r="D239" s="3">
        <v>0</v>
      </c>
      <c r="E239" s="3">
        <v>0</v>
      </c>
      <c r="F239" s="14">
        <f>D239-E239</f>
        <v>0</v>
      </c>
    </row>
    <row r="240" spans="1:6" ht="15" customHeight="1" x14ac:dyDescent="0.2">
      <c r="B240" s="54" t="s">
        <v>188</v>
      </c>
      <c r="C240" s="55"/>
      <c r="D240" s="3">
        <v>0</v>
      </c>
      <c r="E240" s="3">
        <v>0</v>
      </c>
      <c r="F240" s="14">
        <f t="shared" ref="F240:F241" si="0">D240-E240</f>
        <v>0</v>
      </c>
    </row>
    <row r="241" spans="1:6" ht="15" customHeight="1" x14ac:dyDescent="0.2">
      <c r="B241" s="54" t="s">
        <v>189</v>
      </c>
      <c r="C241" s="55"/>
      <c r="D241" s="3">
        <f>D242+D244+D245</f>
        <v>77100</v>
      </c>
      <c r="E241" s="3">
        <f>E242+E244+E245</f>
        <v>74100</v>
      </c>
      <c r="F241" s="14">
        <f t="shared" si="0"/>
        <v>3000</v>
      </c>
    </row>
    <row r="242" spans="1:6" ht="15" customHeight="1" x14ac:dyDescent="0.2">
      <c r="B242" s="32"/>
      <c r="C242" s="13" t="s">
        <v>326</v>
      </c>
      <c r="D242" s="4">
        <f>D243</f>
        <v>2000</v>
      </c>
      <c r="E242" s="4">
        <v>1000</v>
      </c>
      <c r="F242" s="42">
        <f>F241/E241</f>
        <v>4.048582995951417E-2</v>
      </c>
    </row>
    <row r="243" spans="1:6" ht="15" customHeight="1" x14ac:dyDescent="0.2">
      <c r="A243" s="20" t="s">
        <v>392</v>
      </c>
      <c r="B243" s="47" t="s">
        <v>486</v>
      </c>
      <c r="C243" s="33" t="s">
        <v>393</v>
      </c>
      <c r="D243" s="2">
        <v>2000</v>
      </c>
      <c r="E243" s="2">
        <v>1000</v>
      </c>
      <c r="F243" s="11"/>
    </row>
    <row r="244" spans="1:6" ht="15" customHeight="1" x14ac:dyDescent="0.2">
      <c r="A244" s="32"/>
      <c r="C244" s="13" t="s">
        <v>327</v>
      </c>
      <c r="D244" s="4">
        <v>0</v>
      </c>
      <c r="E244" s="4">
        <v>0</v>
      </c>
      <c r="F244" s="11"/>
    </row>
    <row r="245" spans="1:6" x14ac:dyDescent="0.2">
      <c r="A245" s="2"/>
      <c r="C245" s="13" t="s">
        <v>328</v>
      </c>
      <c r="D245" s="4">
        <f>SUM(D246:D259)</f>
        <v>75100</v>
      </c>
      <c r="E245" s="4">
        <f>SUM(E246:E259)</f>
        <v>73100</v>
      </c>
      <c r="F245" s="11"/>
    </row>
    <row r="246" spans="1:6" x14ac:dyDescent="0.2">
      <c r="A246" s="20" t="s">
        <v>331</v>
      </c>
      <c r="B246" s="47">
        <v>710360</v>
      </c>
      <c r="C246" s="21" t="s">
        <v>191</v>
      </c>
      <c r="D246" s="2">
        <v>30000</v>
      </c>
      <c r="E246" s="2">
        <v>30000</v>
      </c>
    </row>
    <row r="247" spans="1:6" x14ac:dyDescent="0.2">
      <c r="A247" s="20" t="s">
        <v>332</v>
      </c>
      <c r="B247" s="47">
        <v>710308</v>
      </c>
      <c r="C247" s="21" t="s">
        <v>253</v>
      </c>
      <c r="D247" s="2">
        <v>3000</v>
      </c>
      <c r="E247" s="2">
        <v>3000</v>
      </c>
    </row>
    <row r="248" spans="1:6" x14ac:dyDescent="0.2">
      <c r="A248" s="20" t="s">
        <v>333</v>
      </c>
      <c r="B248" s="47">
        <v>710309</v>
      </c>
      <c r="C248" s="21" t="s">
        <v>433</v>
      </c>
      <c r="D248" s="2">
        <v>4000</v>
      </c>
      <c r="E248" s="2">
        <v>4000</v>
      </c>
    </row>
    <row r="249" spans="1:6" x14ac:dyDescent="0.2">
      <c r="A249" s="20" t="s">
        <v>427</v>
      </c>
      <c r="B249" s="47">
        <v>710365</v>
      </c>
      <c r="C249" s="21" t="s">
        <v>254</v>
      </c>
      <c r="D249" s="2">
        <v>2500</v>
      </c>
      <c r="E249" s="2">
        <v>2500</v>
      </c>
    </row>
    <row r="250" spans="1:6" x14ac:dyDescent="0.2">
      <c r="A250" s="20" t="s">
        <v>428</v>
      </c>
      <c r="B250" s="47">
        <v>710160</v>
      </c>
      <c r="C250" s="21" t="s">
        <v>258</v>
      </c>
      <c r="D250" s="2">
        <v>1000</v>
      </c>
      <c r="E250" s="2">
        <v>1000</v>
      </c>
    </row>
    <row r="251" spans="1:6" x14ac:dyDescent="0.2">
      <c r="A251" s="20" t="s">
        <v>430</v>
      </c>
      <c r="B251" s="47">
        <v>710106</v>
      </c>
      <c r="C251" s="21" t="s">
        <v>429</v>
      </c>
      <c r="D251" s="2">
        <v>13000</v>
      </c>
      <c r="E251" s="2">
        <v>11000</v>
      </c>
    </row>
    <row r="252" spans="1:6" x14ac:dyDescent="0.2">
      <c r="A252" s="20" t="s">
        <v>334</v>
      </c>
      <c r="B252" s="47">
        <v>710107</v>
      </c>
      <c r="C252" s="21" t="s">
        <v>259</v>
      </c>
      <c r="D252" s="2">
        <v>500</v>
      </c>
      <c r="E252" s="2">
        <v>500</v>
      </c>
    </row>
    <row r="253" spans="1:6" x14ac:dyDescent="0.2">
      <c r="A253" s="20" t="s">
        <v>335</v>
      </c>
      <c r="B253" s="47">
        <v>710104</v>
      </c>
      <c r="C253" s="21" t="s">
        <v>192</v>
      </c>
      <c r="D253" s="2">
        <v>6000</v>
      </c>
      <c r="E253" s="2">
        <v>6000</v>
      </c>
    </row>
    <row r="254" spans="1:6" x14ac:dyDescent="0.2">
      <c r="A254" s="20" t="s">
        <v>336</v>
      </c>
      <c r="B254" s="47">
        <v>710155</v>
      </c>
      <c r="C254" s="21" t="s">
        <v>206</v>
      </c>
      <c r="D254" s="2">
        <v>0</v>
      </c>
      <c r="E254" s="2">
        <v>0</v>
      </c>
    </row>
    <row r="255" spans="1:6" x14ac:dyDescent="0.2">
      <c r="A255" s="20" t="s">
        <v>337</v>
      </c>
      <c r="B255" s="47">
        <v>710352</v>
      </c>
      <c r="C255" s="21" t="s">
        <v>193</v>
      </c>
      <c r="D255" s="2">
        <v>1000</v>
      </c>
      <c r="E255" s="2">
        <v>1000</v>
      </c>
    </row>
    <row r="256" spans="1:6" x14ac:dyDescent="0.2">
      <c r="A256" s="20" t="s">
        <v>338</v>
      </c>
      <c r="B256" s="47">
        <v>710111</v>
      </c>
      <c r="C256" s="21" t="s">
        <v>194</v>
      </c>
      <c r="D256" s="2">
        <v>2000</v>
      </c>
      <c r="E256" s="2">
        <v>2000</v>
      </c>
    </row>
    <row r="257" spans="1:6" x14ac:dyDescent="0.2">
      <c r="A257" s="20" t="s">
        <v>339</v>
      </c>
      <c r="B257" s="47">
        <v>710112</v>
      </c>
      <c r="C257" s="21" t="s">
        <v>195</v>
      </c>
      <c r="D257" s="2">
        <v>0</v>
      </c>
      <c r="E257" s="2">
        <v>0</v>
      </c>
    </row>
    <row r="258" spans="1:6" x14ac:dyDescent="0.2">
      <c r="A258" s="20" t="s">
        <v>431</v>
      </c>
      <c r="B258" s="47">
        <v>710307</v>
      </c>
      <c r="C258" s="21" t="s">
        <v>196</v>
      </c>
      <c r="D258" s="2">
        <v>5100</v>
      </c>
      <c r="E258" s="2">
        <v>5100</v>
      </c>
    </row>
    <row r="259" spans="1:6" x14ac:dyDescent="0.2">
      <c r="A259" s="20" t="s">
        <v>432</v>
      </c>
      <c r="B259" s="47">
        <v>710351</v>
      </c>
      <c r="C259" s="21" t="s">
        <v>190</v>
      </c>
      <c r="D259" s="2">
        <v>7000</v>
      </c>
      <c r="E259" s="2">
        <v>7000</v>
      </c>
      <c r="F259" s="11"/>
    </row>
    <row r="260" spans="1:6" ht="27" customHeight="1" x14ac:dyDescent="0.2">
      <c r="A260" s="49" t="s">
        <v>212</v>
      </c>
      <c r="B260" s="50"/>
      <c r="C260" s="51"/>
      <c r="D260" s="3">
        <f>D76+D94+D156+D165+D199+D226+D239+D240+D241</f>
        <v>2423366.6199999996</v>
      </c>
      <c r="E260" s="3">
        <f>E76+E94+E156+E165+E199+E226+E239+E240+E241</f>
        <v>2523091.94</v>
      </c>
      <c r="F260" s="14">
        <f>D260-E260</f>
        <v>-99725.320000000298</v>
      </c>
    </row>
    <row r="261" spans="1:6" x14ac:dyDescent="0.2">
      <c r="A261" s="34"/>
      <c r="B261" s="16"/>
      <c r="C261" s="16"/>
      <c r="F261" s="42">
        <f>F260/E260</f>
        <v>-3.9525044021978963E-2</v>
      </c>
    </row>
    <row r="262" spans="1:6" ht="26.25" customHeight="1" x14ac:dyDescent="0.2">
      <c r="A262" s="56" t="s">
        <v>213</v>
      </c>
      <c r="B262" s="57"/>
      <c r="C262" s="58"/>
      <c r="D262" s="3">
        <f>D73-D260</f>
        <v>73525.240000000224</v>
      </c>
      <c r="E262" s="3">
        <f>E73-E260</f>
        <v>74653.290000000037</v>
      </c>
      <c r="F262" s="14">
        <f>D262-E262</f>
        <v>-1128.0499999998137</v>
      </c>
    </row>
    <row r="263" spans="1:6" x14ac:dyDescent="0.2">
      <c r="B263" s="20"/>
      <c r="C263" s="21"/>
      <c r="F263" s="42">
        <f>F262/E262</f>
        <v>-1.511051957656271E-2</v>
      </c>
    </row>
    <row r="264" spans="1:6" ht="25.5" x14ac:dyDescent="0.2">
      <c r="A264" s="9" t="s">
        <v>197</v>
      </c>
      <c r="B264" s="20"/>
      <c r="C264" s="21"/>
    </row>
    <row r="265" spans="1:6" x14ac:dyDescent="0.2">
      <c r="B265" s="54" t="s">
        <v>355</v>
      </c>
      <c r="C265" s="55"/>
      <c r="D265" s="3">
        <v>0</v>
      </c>
      <c r="E265" s="3">
        <v>0</v>
      </c>
    </row>
    <row r="266" spans="1:6" ht="15" customHeight="1" x14ac:dyDescent="0.2">
      <c r="B266" s="54" t="s">
        <v>356</v>
      </c>
      <c r="C266" s="55"/>
      <c r="D266" s="3">
        <f>D267+D268+D269+D270</f>
        <v>0</v>
      </c>
      <c r="E266" s="3">
        <f>E267+E268+E269+E270</f>
        <v>0</v>
      </c>
    </row>
    <row r="267" spans="1:6" x14ac:dyDescent="0.2">
      <c r="C267" s="13" t="s">
        <v>357</v>
      </c>
      <c r="D267" s="4">
        <v>0</v>
      </c>
      <c r="E267" s="4">
        <v>0</v>
      </c>
    </row>
    <row r="268" spans="1:6" ht="25.5" x14ac:dyDescent="0.2">
      <c r="C268" s="13" t="s">
        <v>358</v>
      </c>
      <c r="D268" s="4">
        <v>0</v>
      </c>
      <c r="E268" s="4">
        <v>0</v>
      </c>
    </row>
    <row r="269" spans="1:6" ht="25.5" x14ac:dyDescent="0.2">
      <c r="C269" s="13" t="s">
        <v>359</v>
      </c>
      <c r="D269" s="4">
        <v>0</v>
      </c>
      <c r="E269" s="4">
        <v>0</v>
      </c>
    </row>
    <row r="270" spans="1:6" ht="25.5" x14ac:dyDescent="0.2">
      <c r="C270" s="13" t="s">
        <v>360</v>
      </c>
      <c r="D270" s="4">
        <f>D271+D272</f>
        <v>0</v>
      </c>
      <c r="E270" s="4">
        <f>E271+E272</f>
        <v>0</v>
      </c>
    </row>
    <row r="271" spans="1:6" x14ac:dyDescent="0.2">
      <c r="A271" s="20" t="s">
        <v>361</v>
      </c>
      <c r="B271" s="47" t="s">
        <v>487</v>
      </c>
      <c r="C271" s="21" t="s">
        <v>362</v>
      </c>
      <c r="D271" s="2">
        <v>0</v>
      </c>
      <c r="E271" s="2">
        <v>0</v>
      </c>
    </row>
    <row r="272" spans="1:6" x14ac:dyDescent="0.2">
      <c r="A272" s="20" t="s">
        <v>363</v>
      </c>
      <c r="B272" s="47">
        <v>731311</v>
      </c>
      <c r="C272" s="21" t="s">
        <v>364</v>
      </c>
      <c r="D272" s="2">
        <v>0</v>
      </c>
      <c r="E272" s="2">
        <v>0</v>
      </c>
    </row>
    <row r="273" spans="1:6" x14ac:dyDescent="0.2">
      <c r="C273" s="13" t="s">
        <v>365</v>
      </c>
      <c r="D273" s="4">
        <v>0</v>
      </c>
      <c r="E273" s="4">
        <v>0</v>
      </c>
    </row>
    <row r="274" spans="1:6" x14ac:dyDescent="0.2">
      <c r="B274" s="54" t="s">
        <v>366</v>
      </c>
      <c r="C274" s="55"/>
      <c r="D274" s="3">
        <f>D275+D277</f>
        <v>500</v>
      </c>
      <c r="E274" s="3">
        <f>E275+E277</f>
        <v>500</v>
      </c>
    </row>
    <row r="275" spans="1:6" x14ac:dyDescent="0.2">
      <c r="C275" s="13" t="s">
        <v>367</v>
      </c>
      <c r="D275" s="4">
        <f>D276</f>
        <v>0</v>
      </c>
      <c r="E275" s="4">
        <f>E276</f>
        <v>0</v>
      </c>
    </row>
    <row r="276" spans="1:6" x14ac:dyDescent="0.2">
      <c r="A276" s="20" t="s">
        <v>368</v>
      </c>
      <c r="B276" s="47">
        <v>750101</v>
      </c>
      <c r="C276" s="21" t="s">
        <v>369</v>
      </c>
      <c r="D276" s="2">
        <v>0</v>
      </c>
      <c r="E276" s="2">
        <v>0</v>
      </c>
    </row>
    <row r="277" spans="1:6" x14ac:dyDescent="0.2">
      <c r="A277" s="20"/>
      <c r="B277" s="47"/>
      <c r="C277" s="13" t="s">
        <v>370</v>
      </c>
      <c r="D277" s="4">
        <f>D278</f>
        <v>500</v>
      </c>
      <c r="E277" s="4">
        <f>E278</f>
        <v>500</v>
      </c>
    </row>
    <row r="278" spans="1:6" x14ac:dyDescent="0.2">
      <c r="A278" s="20" t="s">
        <v>371</v>
      </c>
      <c r="B278" s="47">
        <v>750351</v>
      </c>
      <c r="C278" s="21" t="s">
        <v>372</v>
      </c>
      <c r="D278" s="2">
        <v>500</v>
      </c>
      <c r="E278" s="2">
        <v>500</v>
      </c>
      <c r="F278" s="11"/>
    </row>
    <row r="279" spans="1:6" ht="24.75" customHeight="1" x14ac:dyDescent="0.2">
      <c r="A279" s="49" t="s">
        <v>214</v>
      </c>
      <c r="B279" s="50"/>
      <c r="C279" s="51"/>
      <c r="D279" s="3">
        <f>D265+D266-D274</f>
        <v>-500</v>
      </c>
      <c r="E279" s="3">
        <f>E265+E266-E274</f>
        <v>-500</v>
      </c>
      <c r="F279" s="14">
        <f>D279-E279</f>
        <v>0</v>
      </c>
    </row>
    <row r="280" spans="1:6" x14ac:dyDescent="0.2">
      <c r="B280" s="20"/>
      <c r="C280" s="21"/>
      <c r="F280" s="11"/>
    </row>
    <row r="281" spans="1:6" ht="25.5" x14ac:dyDescent="0.2">
      <c r="A281" s="35" t="s">
        <v>198</v>
      </c>
      <c r="B281" s="16"/>
    </row>
    <row r="282" spans="1:6" ht="15" customHeight="1" x14ac:dyDescent="0.2">
      <c r="B282" s="54" t="s">
        <v>373</v>
      </c>
      <c r="C282" s="55"/>
      <c r="D282" s="3">
        <v>0</v>
      </c>
      <c r="E282" s="3">
        <v>0</v>
      </c>
    </row>
    <row r="283" spans="1:6" ht="15" customHeight="1" x14ac:dyDescent="0.2">
      <c r="B283" s="54" t="s">
        <v>374</v>
      </c>
      <c r="C283" s="55"/>
      <c r="D283" s="3">
        <v>0</v>
      </c>
      <c r="E283" s="3">
        <v>0</v>
      </c>
    </row>
    <row r="284" spans="1:6" x14ac:dyDescent="0.2">
      <c r="B284" s="20"/>
      <c r="C284" s="21"/>
      <c r="F284" s="11"/>
    </row>
    <row r="285" spans="1:6" ht="28.5" customHeight="1" x14ac:dyDescent="0.2">
      <c r="A285" s="49" t="s">
        <v>376</v>
      </c>
      <c r="B285" s="50"/>
      <c r="C285" s="51"/>
      <c r="D285" s="3">
        <f>D282-D283</f>
        <v>0</v>
      </c>
      <c r="E285" s="3">
        <f>E282-E283</f>
        <v>0</v>
      </c>
      <c r="F285" s="14">
        <f>D285-E285</f>
        <v>0</v>
      </c>
    </row>
    <row r="286" spans="1:6" x14ac:dyDescent="0.2">
      <c r="B286" s="20"/>
      <c r="C286" s="21"/>
      <c r="F286" s="11"/>
    </row>
    <row r="287" spans="1:6" ht="27.75" customHeight="1" x14ac:dyDescent="0.2">
      <c r="A287" s="49" t="s">
        <v>285</v>
      </c>
      <c r="B287" s="50"/>
      <c r="C287" s="51"/>
      <c r="D287" s="3">
        <f>D73-D260+D279-D285</f>
        <v>73025.240000000224</v>
      </c>
      <c r="E287" s="3">
        <f>E73-E260+E279-E285</f>
        <v>74153.290000000037</v>
      </c>
      <c r="F287" s="14">
        <f>D287-E287</f>
        <v>-1128.0499999998137</v>
      </c>
    </row>
    <row r="288" spans="1:6" x14ac:dyDescent="0.2">
      <c r="B288" s="20"/>
      <c r="C288" s="21"/>
      <c r="F288" s="42">
        <f>F287/E287</f>
        <v>-1.5212406624167493E-2</v>
      </c>
    </row>
    <row r="289" spans="1:7" ht="38.25" x14ac:dyDescent="0.2">
      <c r="A289" s="35" t="s">
        <v>375</v>
      </c>
      <c r="F289" s="11"/>
    </row>
    <row r="290" spans="1:7" ht="15" customHeight="1" x14ac:dyDescent="0.2">
      <c r="B290" s="54" t="s">
        <v>377</v>
      </c>
      <c r="C290" s="55"/>
      <c r="D290" s="3">
        <f>D291+D297</f>
        <v>73025.239999999991</v>
      </c>
      <c r="E290" s="3">
        <f>E291+E297</f>
        <v>74153.289999999994</v>
      </c>
      <c r="F290" s="14">
        <f>D290-E290</f>
        <v>-1128.0500000000029</v>
      </c>
    </row>
    <row r="291" spans="1:7" x14ac:dyDescent="0.2">
      <c r="C291" s="3" t="s">
        <v>381</v>
      </c>
      <c r="D291" s="4">
        <f>SUM(D292:D296)</f>
        <v>73025.239999999991</v>
      </c>
      <c r="E291" s="4">
        <f>SUM(E292:E296)</f>
        <v>74153.289999999994</v>
      </c>
      <c r="F291" s="42">
        <f>F290/E290</f>
        <v>-1.5212406624170054E-2</v>
      </c>
    </row>
    <row r="292" spans="1:7" x14ac:dyDescent="0.2">
      <c r="A292" s="20" t="s">
        <v>378</v>
      </c>
      <c r="B292" s="47">
        <v>840101</v>
      </c>
      <c r="C292" s="21" t="s">
        <v>199</v>
      </c>
      <c r="D292" s="2">
        <v>5853</v>
      </c>
      <c r="E292" s="2">
        <v>5853</v>
      </c>
    </row>
    <row r="293" spans="1:7" x14ac:dyDescent="0.2">
      <c r="A293" s="20" t="s">
        <v>383</v>
      </c>
      <c r="B293" s="47">
        <v>840103</v>
      </c>
      <c r="C293" s="21" t="s">
        <v>450</v>
      </c>
      <c r="D293" s="2">
        <v>54616.15</v>
      </c>
      <c r="E293" s="2">
        <v>56059.28</v>
      </c>
      <c r="G293" s="10"/>
    </row>
    <row r="294" spans="1:7" x14ac:dyDescent="0.2">
      <c r="A294" s="20" t="s">
        <v>379</v>
      </c>
      <c r="B294" s="47">
        <v>840102</v>
      </c>
      <c r="C294" s="21" t="s">
        <v>288</v>
      </c>
      <c r="D294" s="2">
        <v>5600.19</v>
      </c>
      <c r="E294" s="2">
        <v>5285.11</v>
      </c>
    </row>
    <row r="295" spans="1:7" x14ac:dyDescent="0.2">
      <c r="A295" s="20" t="s">
        <v>380</v>
      </c>
      <c r="B295" s="47">
        <v>840104</v>
      </c>
      <c r="C295" s="21" t="s">
        <v>435</v>
      </c>
      <c r="D295" s="2">
        <v>3611.9</v>
      </c>
      <c r="E295" s="2">
        <v>3611.9</v>
      </c>
    </row>
    <row r="296" spans="1:7" x14ac:dyDescent="0.2">
      <c r="A296" s="20" t="s">
        <v>434</v>
      </c>
      <c r="B296" s="47">
        <v>840105</v>
      </c>
      <c r="C296" s="21" t="s">
        <v>200</v>
      </c>
      <c r="D296" s="2">
        <v>3344</v>
      </c>
      <c r="E296" s="2">
        <v>3344</v>
      </c>
    </row>
    <row r="297" spans="1:7" x14ac:dyDescent="0.2">
      <c r="C297" s="13" t="s">
        <v>382</v>
      </c>
      <c r="D297" s="3">
        <v>0</v>
      </c>
      <c r="E297" s="3">
        <v>0</v>
      </c>
    </row>
    <row r="298" spans="1:7" x14ac:dyDescent="0.2">
      <c r="B298" s="20"/>
      <c r="C298" s="21"/>
      <c r="F298" s="11"/>
    </row>
    <row r="299" spans="1:7" ht="25.5" x14ac:dyDescent="0.2">
      <c r="A299" s="35" t="s">
        <v>384</v>
      </c>
      <c r="F299" s="11"/>
    </row>
    <row r="300" spans="1:7" ht="25.5" x14ac:dyDescent="0.2">
      <c r="A300" s="34"/>
      <c r="B300" s="36" t="s">
        <v>385</v>
      </c>
      <c r="C300" s="30"/>
      <c r="D300" s="3">
        <f>D287-D290</f>
        <v>2.3283064365386963E-10</v>
      </c>
      <c r="E300" s="3">
        <f>E287-E290</f>
        <v>0</v>
      </c>
      <c r="F300" s="14"/>
    </row>
    <row r="301" spans="1:7" x14ac:dyDescent="0.2">
      <c r="A301" s="37"/>
      <c r="B301" s="38"/>
      <c r="C301" s="38"/>
      <c r="D301" s="38"/>
      <c r="E301" s="38"/>
      <c r="F301" s="39"/>
    </row>
    <row r="302" spans="1:7" x14ac:dyDescent="0.2">
      <c r="A302" s="40"/>
      <c r="B302" s="5"/>
      <c r="C302" s="5"/>
      <c r="D302" s="5"/>
      <c r="E302" s="5"/>
      <c r="F302" s="41"/>
    </row>
    <row r="303" spans="1:7" x14ac:dyDescent="0.2">
      <c r="A303" s="40"/>
      <c r="B303" s="5"/>
      <c r="C303" s="5"/>
      <c r="D303" s="5"/>
      <c r="E303" s="5"/>
      <c r="F303" s="41"/>
    </row>
    <row r="304" spans="1:7" x14ac:dyDescent="0.2">
      <c r="A304" s="27"/>
      <c r="B304" s="28"/>
      <c r="C304" s="28"/>
      <c r="D304" s="28"/>
      <c r="E304" s="28"/>
      <c r="F304" s="29"/>
    </row>
    <row r="322" spans="5:5" x14ac:dyDescent="0.2">
      <c r="E322" s="10"/>
    </row>
  </sheetData>
  <mergeCells count="16">
    <mergeCell ref="A260:C260"/>
    <mergeCell ref="A1:C1"/>
    <mergeCell ref="B226:C226"/>
    <mergeCell ref="B239:C239"/>
    <mergeCell ref="B240:C240"/>
    <mergeCell ref="B241:C241"/>
    <mergeCell ref="B283:C283"/>
    <mergeCell ref="A285:C285"/>
    <mergeCell ref="A287:C287"/>
    <mergeCell ref="B290:C290"/>
    <mergeCell ref="A262:C262"/>
    <mergeCell ref="B265:C265"/>
    <mergeCell ref="B266:C266"/>
    <mergeCell ref="B274:C274"/>
    <mergeCell ref="A279:C279"/>
    <mergeCell ref="B282:C282"/>
  </mergeCells>
  <phoneticPr fontId="10" type="noConversion"/>
  <printOptions gridLines="1"/>
  <pageMargins left="0.23622047244094491" right="0.23622047244094491" top="0.74803149606299213" bottom="0.74803149606299213" header="0.31496062992125984" footer="0.31496062992125984"/>
  <pageSetup paperSize="8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2026-2025</vt:lpstr>
      <vt:lpstr>'2026-2025'!Area_stampa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biliotti</dc:creator>
  <cp:lastModifiedBy>Barbara Rocchi</cp:lastModifiedBy>
  <cp:lastPrinted>2026-02-23T07:53:43Z</cp:lastPrinted>
  <dcterms:created xsi:type="dcterms:W3CDTF">2013-08-29T10:54:58Z</dcterms:created>
  <dcterms:modified xsi:type="dcterms:W3CDTF">2026-07-27T07:28:42Z</dcterms:modified>
</cp:coreProperties>
</file>